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10" yWindow="-165" windowWidth="12630" windowHeight="11205"/>
  </bookViews>
  <sheets>
    <sheet name="Pg" sheetId="13" r:id="rId1"/>
  </sheets>
  <definedNames>
    <definedName name="_xlnm.Print_Area" localSheetId="0">Pg!$A$3:$J$134</definedName>
    <definedName name="_xlnm.Print_Titles" localSheetId="0">Pg!$1:$8</definedName>
  </definedNames>
  <calcPr calcId="145621" fullCalcOnLoad="1"/>
</workbook>
</file>

<file path=xl/calcChain.xml><?xml version="1.0" encoding="utf-8"?>
<calcChain xmlns="http://schemas.openxmlformats.org/spreadsheetml/2006/main">
  <c r="J128" i="13" l="1"/>
  <c r="I128" i="13"/>
  <c r="J127" i="13"/>
  <c r="I127" i="13"/>
  <c r="J126" i="13"/>
  <c r="I126" i="13"/>
  <c r="J125" i="13"/>
  <c r="I125" i="13"/>
  <c r="G124" i="13"/>
  <c r="F124" i="13"/>
  <c r="F123" i="13"/>
  <c r="E124" i="13"/>
  <c r="E123" i="13"/>
  <c r="D124" i="13"/>
  <c r="J124" i="13"/>
  <c r="C124" i="13"/>
  <c r="C123" i="13"/>
  <c r="J122" i="13"/>
  <c r="I122" i="13"/>
  <c r="J121" i="13"/>
  <c r="I121" i="13"/>
  <c r="G120" i="13"/>
  <c r="I120" i="13"/>
  <c r="F120" i="13"/>
  <c r="E120" i="13"/>
  <c r="D120" i="13"/>
  <c r="C120" i="13"/>
  <c r="J119" i="13"/>
  <c r="I119" i="13"/>
  <c r="J118" i="13"/>
  <c r="I118" i="13"/>
  <c r="J117" i="13"/>
  <c r="I117" i="13"/>
  <c r="G116" i="13"/>
  <c r="F116" i="13"/>
  <c r="E116" i="13"/>
  <c r="D116" i="13"/>
  <c r="C116" i="13"/>
  <c r="J115" i="13"/>
  <c r="I115" i="13"/>
  <c r="J114" i="13"/>
  <c r="I114" i="13"/>
  <c r="J113" i="13"/>
  <c r="I113" i="13"/>
  <c r="J112" i="13"/>
  <c r="I112" i="13"/>
  <c r="J111" i="13"/>
  <c r="I111" i="13"/>
  <c r="J110" i="13"/>
  <c r="I110" i="13"/>
  <c r="J109" i="13"/>
  <c r="I109" i="13"/>
  <c r="J108" i="13"/>
  <c r="I108" i="13"/>
  <c r="J107" i="13"/>
  <c r="I107" i="13"/>
  <c r="J106" i="13"/>
  <c r="I106" i="13"/>
  <c r="G105" i="13"/>
  <c r="F105" i="13"/>
  <c r="F96" i="13"/>
  <c r="E105" i="13"/>
  <c r="E96" i="13"/>
  <c r="D105" i="13"/>
  <c r="C105" i="13"/>
  <c r="C96" i="13"/>
  <c r="J104" i="13"/>
  <c r="I104" i="13"/>
  <c r="J103" i="13"/>
  <c r="I103" i="13"/>
  <c r="J102" i="13"/>
  <c r="I102" i="13"/>
  <c r="J101" i="13"/>
  <c r="I101" i="13"/>
  <c r="J100" i="13"/>
  <c r="I100" i="13"/>
  <c r="J99" i="13"/>
  <c r="I99" i="13"/>
  <c r="J98" i="13"/>
  <c r="I98" i="13"/>
  <c r="J97" i="13"/>
  <c r="I97" i="13"/>
  <c r="J95" i="13"/>
  <c r="I95" i="13"/>
  <c r="J94" i="13"/>
  <c r="I94" i="13"/>
  <c r="G93" i="13"/>
  <c r="J93" i="13"/>
  <c r="F93" i="13"/>
  <c r="E93" i="13"/>
  <c r="D93" i="13"/>
  <c r="C93" i="13"/>
  <c r="J92" i="13"/>
  <c r="I92" i="13"/>
  <c r="J91" i="13"/>
  <c r="I91" i="13"/>
  <c r="J90" i="13"/>
  <c r="I90" i="13"/>
  <c r="G89" i="13"/>
  <c r="G88" i="13"/>
  <c r="F89" i="13"/>
  <c r="F88" i="13"/>
  <c r="F82" i="13"/>
  <c r="E89" i="13"/>
  <c r="E88" i="13"/>
  <c r="E82" i="13"/>
  <c r="D89" i="13"/>
  <c r="D88" i="13"/>
  <c r="C89" i="13"/>
  <c r="C88" i="13"/>
  <c r="C82" i="13"/>
  <c r="J87" i="13"/>
  <c r="I87" i="13"/>
  <c r="J86" i="13"/>
  <c r="I86" i="13"/>
  <c r="J85" i="13"/>
  <c r="I85" i="13"/>
  <c r="J84" i="13"/>
  <c r="I84" i="13"/>
  <c r="J83" i="13"/>
  <c r="I83" i="13"/>
  <c r="J81" i="13"/>
  <c r="I81" i="13"/>
  <c r="G80" i="13"/>
  <c r="G68" i="13"/>
  <c r="F80" i="13"/>
  <c r="F68" i="13"/>
  <c r="E80" i="13"/>
  <c r="E68" i="13"/>
  <c r="D80" i="13"/>
  <c r="D68" i="13"/>
  <c r="C80" i="13"/>
  <c r="C68" i="13"/>
  <c r="J79" i="13"/>
  <c r="I79" i="13"/>
  <c r="J78" i="13"/>
  <c r="I78" i="13"/>
  <c r="J77" i="13"/>
  <c r="I77" i="13"/>
  <c r="J76" i="13"/>
  <c r="I76" i="13"/>
  <c r="J75" i="13"/>
  <c r="I75" i="13"/>
  <c r="J74" i="13"/>
  <c r="I74" i="13"/>
  <c r="J73" i="13"/>
  <c r="I73" i="13"/>
  <c r="J72" i="13"/>
  <c r="I72" i="13"/>
  <c r="J71" i="13"/>
  <c r="I71" i="13"/>
  <c r="J70" i="13"/>
  <c r="I70" i="13"/>
  <c r="J69" i="13"/>
  <c r="I69" i="13"/>
  <c r="J67" i="13"/>
  <c r="I67" i="13"/>
  <c r="G66" i="13"/>
  <c r="F66" i="13"/>
  <c r="E66" i="13"/>
  <c r="D66" i="13"/>
  <c r="C66" i="13"/>
  <c r="J65" i="13"/>
  <c r="I65" i="13"/>
  <c r="J64" i="13"/>
  <c r="I64" i="13"/>
  <c r="J63" i="13"/>
  <c r="I63" i="13"/>
  <c r="J62" i="13"/>
  <c r="I62" i="13"/>
  <c r="J61" i="13"/>
  <c r="I61" i="13"/>
  <c r="J60" i="13"/>
  <c r="I60" i="13"/>
  <c r="G59" i="13"/>
  <c r="F59" i="13"/>
  <c r="F52" i="13"/>
  <c r="E59" i="13"/>
  <c r="D59" i="13"/>
  <c r="C59" i="13"/>
  <c r="J58" i="13"/>
  <c r="I58" i="13"/>
  <c r="J57" i="13"/>
  <c r="I57" i="13"/>
  <c r="J56" i="13"/>
  <c r="I56" i="13"/>
  <c r="J55" i="13"/>
  <c r="I55" i="13"/>
  <c r="J54" i="13"/>
  <c r="I54" i="13"/>
  <c r="J53" i="13"/>
  <c r="I53" i="13"/>
  <c r="G52" i="13"/>
  <c r="E52" i="13"/>
  <c r="D52" i="13"/>
  <c r="J51" i="13"/>
  <c r="I51" i="13"/>
  <c r="J50" i="13"/>
  <c r="I50" i="13"/>
  <c r="J49" i="13"/>
  <c r="I49" i="13"/>
  <c r="J48" i="13"/>
  <c r="I48" i="13"/>
  <c r="J47" i="13"/>
  <c r="I47" i="13"/>
  <c r="G46" i="13"/>
  <c r="F46" i="13"/>
  <c r="E46" i="13"/>
  <c r="D46" i="13"/>
  <c r="C46" i="13"/>
  <c r="J45" i="13"/>
  <c r="I45" i="13"/>
  <c r="G44" i="13"/>
  <c r="F44" i="13"/>
  <c r="E44" i="13"/>
  <c r="D44" i="13"/>
  <c r="C44" i="13"/>
  <c r="I44" i="13"/>
  <c r="J43" i="13"/>
  <c r="I43" i="13"/>
  <c r="J42" i="13"/>
  <c r="I42" i="13"/>
  <c r="G41" i="13"/>
  <c r="F41" i="13"/>
  <c r="E41" i="13"/>
  <c r="D41" i="13"/>
  <c r="C41" i="13"/>
  <c r="J40" i="13"/>
  <c r="I40" i="13"/>
  <c r="J39" i="13"/>
  <c r="I39" i="13"/>
  <c r="G38" i="13"/>
  <c r="F38" i="13"/>
  <c r="E38" i="13"/>
  <c r="D38" i="13"/>
  <c r="C38" i="13"/>
  <c r="J36" i="13"/>
  <c r="I36" i="13"/>
  <c r="J35" i="13"/>
  <c r="I35" i="13"/>
  <c r="J34" i="13"/>
  <c r="I34" i="13"/>
  <c r="G33" i="13"/>
  <c r="F33" i="13"/>
  <c r="E33" i="13"/>
  <c r="D33" i="13"/>
  <c r="C33" i="13"/>
  <c r="J32" i="13"/>
  <c r="I32" i="13"/>
  <c r="J31" i="13"/>
  <c r="I31" i="13"/>
  <c r="J30" i="13"/>
  <c r="I30" i="13"/>
  <c r="G29" i="13"/>
  <c r="F29" i="13"/>
  <c r="F27" i="13"/>
  <c r="E29" i="13"/>
  <c r="E27" i="13"/>
  <c r="D29" i="13"/>
  <c r="D27" i="13"/>
  <c r="C29" i="13"/>
  <c r="C27" i="13"/>
  <c r="J28" i="13"/>
  <c r="I28" i="13"/>
  <c r="J26" i="13"/>
  <c r="I26" i="13"/>
  <c r="J25" i="13"/>
  <c r="I25" i="13"/>
  <c r="J24" i="13"/>
  <c r="I24" i="13"/>
  <c r="G23" i="13"/>
  <c r="F23" i="13"/>
  <c r="E23" i="13"/>
  <c r="D23" i="13"/>
  <c r="C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J14" i="13"/>
  <c r="I14" i="13"/>
  <c r="G13" i="13"/>
  <c r="F13" i="13"/>
  <c r="F12" i="13"/>
  <c r="E13" i="13"/>
  <c r="E12" i="13"/>
  <c r="D13" i="13"/>
  <c r="C13" i="13"/>
  <c r="C12" i="13"/>
  <c r="J11" i="13"/>
  <c r="I11" i="13"/>
  <c r="G10" i="13"/>
  <c r="F10" i="13"/>
  <c r="E10" i="13"/>
  <c r="D10" i="13"/>
  <c r="C10" i="13"/>
  <c r="B2" i="13"/>
  <c r="J116" i="13"/>
  <c r="F37" i="13"/>
  <c r="J44" i="13"/>
  <c r="J80" i="13"/>
  <c r="I59" i="13"/>
  <c r="J52" i="13"/>
  <c r="J59" i="13"/>
  <c r="G96" i="13"/>
  <c r="I96" i="13"/>
  <c r="I23" i="13"/>
  <c r="I93" i="13"/>
  <c r="J23" i="13"/>
  <c r="I33" i="13"/>
  <c r="E37" i="13"/>
  <c r="J10" i="13"/>
  <c r="J29" i="13"/>
  <c r="I38" i="13"/>
  <c r="J13" i="13"/>
  <c r="I80" i="13"/>
  <c r="I116" i="13"/>
  <c r="I124" i="13"/>
  <c r="E9" i="13"/>
  <c r="I46" i="13"/>
  <c r="C37" i="13"/>
  <c r="G1" i="13"/>
  <c r="I13" i="13"/>
  <c r="I41" i="13"/>
  <c r="J68" i="13"/>
  <c r="J41" i="13"/>
  <c r="J66" i="13"/>
  <c r="J33" i="13"/>
  <c r="I68" i="13"/>
  <c r="I88" i="13"/>
  <c r="G82" i="13"/>
  <c r="J88" i="13"/>
  <c r="F9" i="13"/>
  <c r="F136" i="13"/>
  <c r="D12" i="13"/>
  <c r="D123" i="13"/>
  <c r="I105" i="13"/>
  <c r="I89" i="13"/>
  <c r="G27" i="13"/>
  <c r="I27" i="13"/>
  <c r="D37" i="13"/>
  <c r="C52" i="13"/>
  <c r="I52" i="13"/>
  <c r="D82" i="13"/>
  <c r="D96" i="13"/>
  <c r="J46" i="13"/>
  <c r="I66" i="13"/>
  <c r="J38" i="13"/>
  <c r="J105" i="13"/>
  <c r="J120" i="13"/>
  <c r="C1" i="13"/>
  <c r="I10" i="13"/>
  <c r="G12" i="13"/>
  <c r="I12" i="13"/>
  <c r="J89" i="13"/>
  <c r="G123" i="13"/>
  <c r="I123" i="13"/>
  <c r="G37" i="13"/>
  <c r="I29" i="13"/>
  <c r="J96" i="13"/>
  <c r="J37" i="13"/>
  <c r="I37" i="13"/>
  <c r="J12" i="13"/>
  <c r="G9" i="13"/>
  <c r="J27" i="13"/>
  <c r="I82" i="13"/>
  <c r="J123" i="13"/>
  <c r="J82" i="13"/>
  <c r="D9" i="13"/>
  <c r="C9" i="13"/>
  <c r="J9" i="13"/>
  <c r="I9" i="13"/>
  <c r="A2" i="13"/>
</calcChain>
</file>

<file path=xl/sharedStrings.xml><?xml version="1.0" encoding="utf-8"?>
<sst xmlns="http://schemas.openxmlformats.org/spreadsheetml/2006/main" count="232" uniqueCount="210">
  <si>
    <t xml:space="preserve"> Programa</t>
  </si>
  <si>
    <t>Aprobado
Anual
(1)</t>
  </si>
  <si>
    <t>(Millones de Pesos)</t>
  </si>
  <si>
    <t>E002</t>
  </si>
  <si>
    <t>Comisión Nacional para el Desarrollo de los Pueblos Indígenas  (CDI)</t>
  </si>
  <si>
    <t>F031</t>
  </si>
  <si>
    <t>M001</t>
  </si>
  <si>
    <t>Actividades de apoyo administrativo</t>
  </si>
  <si>
    <t>O001</t>
  </si>
  <si>
    <t>Actividades de apoyo a la función pública y buen gobierno</t>
  </si>
  <si>
    <t>P013</t>
  </si>
  <si>
    <t>S178</t>
  </si>
  <si>
    <t>S179</t>
  </si>
  <si>
    <t>S177</t>
  </si>
  <si>
    <t>U001</t>
  </si>
  <si>
    <t>S071</t>
  </si>
  <si>
    <t>Programa de Empleo Temporal (PET )</t>
  </si>
  <si>
    <t>Caminos rurales</t>
  </si>
  <si>
    <t>K031</t>
  </si>
  <si>
    <t>Proyectos de infraestructura económica de carreteras alimentadoras y caminos rurales</t>
  </si>
  <si>
    <t>K037</t>
  </si>
  <si>
    <t>K039</t>
  </si>
  <si>
    <t>S016</t>
  </si>
  <si>
    <t>S017</t>
  </si>
  <si>
    <t>S021</t>
  </si>
  <si>
    <t>S029</t>
  </si>
  <si>
    <t>Programa Escuelas de Calidad</t>
  </si>
  <si>
    <t>Educación Indígena, SEP</t>
  </si>
  <si>
    <t>G001</t>
  </si>
  <si>
    <t>Normar los servicios educativos</t>
  </si>
  <si>
    <t>P001</t>
  </si>
  <si>
    <t>Diseño y aplicación de la política educativa</t>
  </si>
  <si>
    <t>Coordinación General de Educación  Intercultural Bilingüe</t>
  </si>
  <si>
    <t>Instituto Nacional de Lenguas Indígenas</t>
  </si>
  <si>
    <t>P003</t>
  </si>
  <si>
    <t>Fortalecimiento a la educación y la cultura indígena</t>
  </si>
  <si>
    <t>S072</t>
  </si>
  <si>
    <t xml:space="preserve">Programa de Desarrollo Humano Oportunidades   </t>
  </si>
  <si>
    <t>P017</t>
  </si>
  <si>
    <t>S037</t>
  </si>
  <si>
    <t>Programa de Desarrollo Humano Oportunidades</t>
  </si>
  <si>
    <t>U005</t>
  </si>
  <si>
    <t>S200</t>
  </si>
  <si>
    <t>S150</t>
  </si>
  <si>
    <t>S174</t>
  </si>
  <si>
    <t>Programa de estancias infantiles para apoyar a madres trabajadoras</t>
  </si>
  <si>
    <t>S043</t>
  </si>
  <si>
    <t>S088</t>
  </si>
  <si>
    <t>S089</t>
  </si>
  <si>
    <t>S203</t>
  </si>
  <si>
    <t>S046</t>
  </si>
  <si>
    <t>Programa de Conservación para el Desarrollo Sostenible (PROCODES)</t>
  </si>
  <si>
    <t>Programa de Empleo Temporal (PET)</t>
  </si>
  <si>
    <t>P002</t>
  </si>
  <si>
    <t xml:space="preserve">Infraestructura Hidroagrícola en Zonas Marginadas (pobreza)  </t>
  </si>
  <si>
    <t>K129</t>
  </si>
  <si>
    <t>K135</t>
  </si>
  <si>
    <t>S075</t>
  </si>
  <si>
    <t>S038</t>
  </si>
  <si>
    <t>Seguridad Social Cañeros</t>
  </si>
  <si>
    <t>S048</t>
  </si>
  <si>
    <t>S052</t>
  </si>
  <si>
    <t>B004</t>
  </si>
  <si>
    <t>S053</t>
  </si>
  <si>
    <t>S054</t>
  </si>
  <si>
    <t xml:space="preserve">Programa de Opciones Productivas   </t>
  </si>
  <si>
    <t>S058</t>
  </si>
  <si>
    <t>S061</t>
  </si>
  <si>
    <t>Programa 3 x 1 para Migrantes</t>
  </si>
  <si>
    <t>S065</t>
  </si>
  <si>
    <t>Programa de Atención a Jornaleros Agrícolas</t>
  </si>
  <si>
    <t>S070</t>
  </si>
  <si>
    <t xml:space="preserve"> Actividades de apoyo administrativo</t>
  </si>
  <si>
    <t>S117</t>
  </si>
  <si>
    <t>Programa de Vivienda Rural</t>
  </si>
  <si>
    <t>S118</t>
  </si>
  <si>
    <t>Programa de Apoyo Alimentario</t>
  </si>
  <si>
    <t>S155</t>
  </si>
  <si>
    <t>S175</t>
  </si>
  <si>
    <t>S176</t>
  </si>
  <si>
    <t>S213</t>
  </si>
  <si>
    <t>S216</t>
  </si>
  <si>
    <t>Programa para el Desarrollo de Zonas Prioritarias</t>
  </si>
  <si>
    <t>Fondo Nacional para el Fomento de las Artesanías, FONART</t>
  </si>
  <si>
    <t>S057</t>
  </si>
  <si>
    <t>Programas del Fondo Nacional de Fomento a las Artesanías (FONART)</t>
  </si>
  <si>
    <t>U019</t>
  </si>
  <si>
    <t>Fondo Regional - Chiapas, Guerrero y Oaxaca</t>
  </si>
  <si>
    <t>U020</t>
  </si>
  <si>
    <t>Fondo Regional - Siete Estados Restantes</t>
  </si>
  <si>
    <t>05 Relaciones Exteriores</t>
  </si>
  <si>
    <t>06 Hacienda y Crédito Público</t>
  </si>
  <si>
    <t>08 Agricultura, Ganadería, Desarrollo Rural, Pesca y Alimentación</t>
  </si>
  <si>
    <t>1_/ En algunos casos, los recursos aprobados y reportados no corresponden al total autorizado para cada programa, sino únicamente a los recursos destinados para la superación de la pobreza.</t>
  </si>
  <si>
    <t>09 Comunicaciones y Transportes</t>
  </si>
  <si>
    <t>11 Educación Pública</t>
  </si>
  <si>
    <t>12 Salud</t>
  </si>
  <si>
    <t>Sistema Nacional para el Desarrollo Integral de la Familia (DIF)</t>
  </si>
  <si>
    <t>14 Trabajo y Previsión Social</t>
  </si>
  <si>
    <t>16 Medio Ambiente y Recursos Naturales</t>
  </si>
  <si>
    <t>Comisión Nacional del Agua (CNA)</t>
  </si>
  <si>
    <t>19 Aportaciones a Seguridad Social</t>
  </si>
  <si>
    <t>20 Desarrollo Social</t>
  </si>
  <si>
    <t>23 Previsiones Salariales y Económicas</t>
  </si>
  <si>
    <t>33 Aportaciones Federales para Entidades Federativas y Municipios</t>
  </si>
  <si>
    <t>Programa de Apoyo al Empleo (PAE) (Movilidad laboral interna)</t>
  </si>
  <si>
    <t>Avance %</t>
  </si>
  <si>
    <t>2_/ Las sumas parciales y las variaciones, pueden no coincidir debido al redondeo de las cifras.</t>
  </si>
  <si>
    <r>
      <t xml:space="preserve">AVANCE FINANCIERO DE LOS PRINCIPALES PROGRAMAS PARA LA SUPERACIÓN DE LA POBREZA </t>
    </r>
    <r>
      <rPr>
        <b/>
        <vertAlign val="superscript"/>
        <sz val="12"/>
        <color indexed="9"/>
        <rFont val="Arial"/>
        <family val="2"/>
      </rPr>
      <t>1_/</t>
    </r>
  </si>
  <si>
    <r>
      <t xml:space="preserve">TOTAL </t>
    </r>
    <r>
      <rPr>
        <b/>
        <vertAlign val="superscript"/>
        <sz val="9"/>
        <rFont val="Arial"/>
        <family val="2"/>
      </rPr>
      <t>p_/ 2_/</t>
    </r>
  </si>
  <si>
    <t>p_/ Cifras preliminares.</t>
  </si>
  <si>
    <t>Actividades de apoyo administrativo (Oportunidades)</t>
  </si>
  <si>
    <t>OTROS</t>
  </si>
  <si>
    <t xml:space="preserve">Programa para la Construcción y Rehabilitación de Sistemas de Agua Potable y Saneamiento en Zonas Rurales </t>
  </si>
  <si>
    <t xml:space="preserve">Programa IMSS-Oportunidades  </t>
  </si>
  <si>
    <t xml:space="preserve">Programa de adquisición de leche nacional a cargo de LICONSA, S. A. de C. V.  </t>
  </si>
  <si>
    <t>S219</t>
  </si>
  <si>
    <t xml:space="preserve">Conservación de infraestructura de caminos rurales y carreteras alimentadoras  </t>
  </si>
  <si>
    <t>I005</t>
  </si>
  <si>
    <t xml:space="preserve">10 Economía  </t>
  </si>
  <si>
    <t xml:space="preserve">Programa de Atención a Familias y Población Vulnerable (Atención a Población en Desamparo en el Distrito Federal) </t>
  </si>
  <si>
    <t xml:space="preserve">Programa de estancias infantiles para apoyar a madres trabajadoras </t>
  </si>
  <si>
    <t>Aprobado
Anual
(6)=(5/1)</t>
  </si>
  <si>
    <t>Al
Periodo
(7)=(5/2)</t>
  </si>
  <si>
    <t xml:space="preserve">Seguro Popular  </t>
  </si>
  <si>
    <t xml:space="preserve">FAM Asistencia Social </t>
  </si>
  <si>
    <t>S237</t>
  </si>
  <si>
    <t>Programa de esquema de financiamiento y subsidio federal para vivienda</t>
  </si>
  <si>
    <t>Estudios y proyectos de construcción de caminos rurales y carreteras alimentadoras</t>
  </si>
  <si>
    <t xml:space="preserve">U036 </t>
  </si>
  <si>
    <t xml:space="preserve">Programa de Abasto Rural a cargo de Diconsa, S.A. de C.V. (DICONSA) </t>
  </si>
  <si>
    <t>Pensión para Adultos Mayores</t>
  </si>
  <si>
    <t xml:space="preserve">15 Desarrollo Agrario, Territorial y Urbano </t>
  </si>
  <si>
    <t xml:space="preserve">Fondo de Aportaciones para la Infraestructura Social </t>
  </si>
  <si>
    <t>I004</t>
  </si>
  <si>
    <t>I003</t>
  </si>
  <si>
    <t xml:space="preserve">I006 </t>
  </si>
  <si>
    <t xml:space="preserve">Fondo de Microfinanciamiento a Mujeres Rurales (FOMMUR)   </t>
  </si>
  <si>
    <t xml:space="preserve">Programa de Fomento a la Economía Social (FONAES)  </t>
  </si>
  <si>
    <t xml:space="preserve">Infraestructura para la Protección de Centros de Población y Áreas Productivas  </t>
  </si>
  <si>
    <t>Fomento del patrimonio cultural Indígena</t>
  </si>
  <si>
    <t>Planeación y Articulación de la Acción Pública hacia los Pueblos Indígenas</t>
  </si>
  <si>
    <t>R099</t>
  </si>
  <si>
    <t>Cuotas, Apoyos y Aportaciones a Organismos Internacionales</t>
  </si>
  <si>
    <t>Programa de Apoyo a la Educación Indígena</t>
  </si>
  <si>
    <t>Programa de Infraestructura Indígena</t>
  </si>
  <si>
    <t>S249</t>
  </si>
  <si>
    <t>Programa para el Mejoramiento de la Producción y la Productividad Indígena</t>
  </si>
  <si>
    <t>Programa de Derechos Indígenas</t>
  </si>
  <si>
    <t>U011</t>
  </si>
  <si>
    <t>Programa Integral de Desarrollo Rural</t>
  </si>
  <si>
    <t>S258</t>
  </si>
  <si>
    <t>S259</t>
  </si>
  <si>
    <t>S264</t>
  </si>
  <si>
    <t>Programa de Fomento a la Agricultura</t>
  </si>
  <si>
    <t>Programa de Innovación, Investigación, Desarrollo Tecnológico y Educación</t>
  </si>
  <si>
    <t xml:space="preserve">Programa Nacional de Financiamiento al Microempresario    </t>
  </si>
  <si>
    <t>Servicios de Atención a Población Vulnerable</t>
  </si>
  <si>
    <t xml:space="preserve">Asistencia social y protección del paciente (Casas de Asistencia)  </t>
  </si>
  <si>
    <t xml:space="preserve">Caravanas de la Salud  </t>
  </si>
  <si>
    <t xml:space="preserve">Programa Comunidades Saludables   </t>
  </si>
  <si>
    <t>E040</t>
  </si>
  <si>
    <t>S149</t>
  </si>
  <si>
    <t>Programa para la Protección y el Desarrollo Integral de la Infancia</t>
  </si>
  <si>
    <t>S251</t>
  </si>
  <si>
    <t>Programa de Desarrollo Comunitario "Comunidad DIFerente"</t>
  </si>
  <si>
    <t>Programa de vivienda digna</t>
  </si>
  <si>
    <t xml:space="preserve">Rescate de espacios públicos  </t>
  </si>
  <si>
    <t>Programa de Apoyo a Jovenes para la Productividad de Futuras Empresas Rurales</t>
  </si>
  <si>
    <t>Programa de apoyo a los avecindados  en condiciones de pobreza patrimonial para regularizar asentamientos humanos irregulares (PASPRAH)</t>
  </si>
  <si>
    <t xml:space="preserve">Programa Prevención de Riesgos en los Asentamientos Humanos  </t>
  </si>
  <si>
    <t>S254</t>
  </si>
  <si>
    <t>Reubicación de la Población en Zonas de Riesgos</t>
  </si>
  <si>
    <t>Programa de apoyo para los núcleos agrarios sin regularizar (FANAR)</t>
  </si>
  <si>
    <t>Programa de Apoyo a las Instancias de Mujeres en las Entidades Federativas, Para Implementar y Ejecutar Programas de Prevención de la Violencia Contra las Mujeres</t>
  </si>
  <si>
    <t>S241</t>
  </si>
  <si>
    <t>Seguro de vida para jefas de familia</t>
  </si>
  <si>
    <t>FAIS Entidades</t>
  </si>
  <si>
    <t>FAIS Municipal y de las Demarcaciones Territoriales del Distrito Federal</t>
  </si>
  <si>
    <t>FORTAMUN</t>
  </si>
  <si>
    <t>Prestación de Servicios de Educación Inicial y Básica Comunitaria</t>
  </si>
  <si>
    <t>E066</t>
  </si>
  <si>
    <t>S243</t>
  </si>
  <si>
    <t>Programa Nacional de Becas</t>
  </si>
  <si>
    <t>S244</t>
  </si>
  <si>
    <t>Programa para la Inclusión y la Equidad Educativa</t>
  </si>
  <si>
    <t>Infraestructura de riego y Temporal Tecnificado</t>
  </si>
  <si>
    <t>Programa Nacional Forestal Pago por Servicios Ambientales</t>
  </si>
  <si>
    <t>Programa Nacional Forestal-Desarrollo Forestal</t>
  </si>
  <si>
    <t xml:space="preserve">Atención de la Salud Reproductiva y la Igualdad de Género en Salud  </t>
  </si>
  <si>
    <t xml:space="preserve">Programas CONAFE </t>
  </si>
  <si>
    <r>
      <t xml:space="preserve">Programa Hábitat  </t>
    </r>
    <r>
      <rPr>
        <vertAlign val="superscript"/>
        <sz val="9"/>
        <rFont val="Arial"/>
        <family val="2"/>
      </rPr>
      <t/>
    </r>
  </si>
  <si>
    <t>Programa de Abasto Social de Leche a cargo de Liconsa, S.A. de C.V.</t>
  </si>
  <si>
    <t>U009</t>
  </si>
  <si>
    <t>Pagado</t>
  </si>
  <si>
    <t>Protección y asistencia consular</t>
  </si>
  <si>
    <r>
      <t xml:space="preserve">Programa de Apoyo para la Productividad de la Mujer Emprendedora  </t>
    </r>
    <r>
      <rPr>
        <vertAlign val="superscript"/>
        <sz val="9"/>
        <rFont val="Arial"/>
        <family val="2"/>
      </rPr>
      <t>3_/</t>
    </r>
  </si>
  <si>
    <r>
      <t xml:space="preserve">Fondo para el Apoyo a Proyectos Productivos en Núcleos Agrarios (FAPPA)  </t>
    </r>
    <r>
      <rPr>
        <vertAlign val="superscript"/>
        <sz val="9"/>
        <rFont val="Arial"/>
        <family val="2"/>
      </rPr>
      <t>3_/</t>
    </r>
  </si>
  <si>
    <t xml:space="preserve">Programa de Coinversión Social  </t>
  </si>
  <si>
    <t xml:space="preserve">Comisión Nacional de Vivienda (CONAVI)  </t>
  </si>
  <si>
    <t>Fuente: Secretaría de Hacienda y Crédito Público, con base en la información proporcionada por los ejecutores de gasto.</t>
  </si>
  <si>
    <t xml:space="preserve">Comedores Comunitarios </t>
  </si>
  <si>
    <t>Enero-junio de 2014</t>
  </si>
  <si>
    <t>Programado Modificado
Enero-junio
(2)</t>
  </si>
  <si>
    <t>Enero-abril
(3)</t>
  </si>
  <si>
    <t>Enero-mayo
(4)</t>
  </si>
  <si>
    <t>Enero-junio
(5)</t>
  </si>
  <si>
    <t xml:space="preserve">3_/ Transferido de la Secretaría de Desarrollo Agrario, Territorial y Urbano, SEDATU, a la Secretaría de Agricultura, Ganadería, Desarrollo Rural, Pesca y Alimentación, SAGARPA, de conformidad con el Acuerdo de Coordinación Interinstitucional de Transferencia de Recursos de Programas Sujetos a Reglas de Operación, que celebraron la SAGARPA y la SEDATU, el 27 de enero de 2014.                   </t>
  </si>
  <si>
    <r>
      <t xml:space="preserve">Planeación, Dirección y Evaluación Ambiental </t>
    </r>
    <r>
      <rPr>
        <vertAlign val="superscript"/>
        <sz val="9"/>
        <rFont val="Arial"/>
        <family val="2"/>
      </rPr>
      <t>4_/</t>
    </r>
  </si>
  <si>
    <t>4_/ Menor a 50 mil pesos.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</si>
</sst>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0.000000"/>
  </numFmts>
  <fonts count="3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Presidencia Base"/>
      <family val="3"/>
    </font>
    <font>
      <b/>
      <sz val="10"/>
      <color theme="0"/>
      <name val="Presidencia Base"/>
      <family val="3"/>
    </font>
    <font>
      <sz val="8"/>
      <color theme="0"/>
      <name val="Presidencia Base"/>
    </font>
  </fonts>
  <fills count="3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4">
    <xf numFmtId="0" fontId="0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9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33" borderId="0" applyNumberFormat="0" applyBorder="0" applyAlignment="0" applyProtection="0"/>
    <xf numFmtId="0" fontId="18" fillId="16" borderId="0" applyNumberFormat="0" applyBorder="0" applyAlignment="0" applyProtection="0"/>
    <xf numFmtId="0" fontId="23" fillId="20" borderId="18" applyNumberFormat="0" applyAlignment="0" applyProtection="0"/>
    <xf numFmtId="0" fontId="25" fillId="21" borderId="21" applyNumberFormat="0" applyAlignment="0" applyProtection="0"/>
    <xf numFmtId="0" fontId="24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28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21" fillId="19" borderId="18" applyNumberFormat="0" applyAlignment="0" applyProtection="0"/>
    <xf numFmtId="0" fontId="19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15" borderId="14" applyNumberFormat="0" applyFont="0" applyAlignment="0" applyProtection="0"/>
    <xf numFmtId="0" fontId="13" fillId="15" borderId="14" applyNumberFormat="0" applyFont="0" applyAlignment="0" applyProtection="0"/>
    <xf numFmtId="0" fontId="13" fillId="15" borderId="14" applyNumberFormat="0" applyFont="0" applyAlignment="0" applyProtection="0"/>
    <xf numFmtId="0" fontId="22" fillId="20" borderId="19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28" fillId="0" borderId="22" applyNumberFormat="0" applyFill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justify" vertical="top"/>
    </xf>
    <xf numFmtId="0" fontId="4" fillId="0" borderId="0" xfId="0" applyFont="1" applyFill="1"/>
    <xf numFmtId="0" fontId="1" fillId="0" borderId="0" xfId="0" applyFont="1" applyFill="1" applyAlignment="1">
      <alignment horizontal="justify" vertical="top"/>
    </xf>
    <xf numFmtId="0" fontId="1" fillId="0" borderId="0" xfId="0" applyFont="1" applyFill="1" applyBorder="1"/>
    <xf numFmtId="0" fontId="1" fillId="0" borderId="0" xfId="0" applyFont="1" applyFill="1"/>
    <xf numFmtId="0" fontId="7" fillId="0" borderId="1" xfId="0" applyFont="1" applyFill="1" applyBorder="1" applyAlignment="1">
      <alignment horizontal="justify" vertical="top"/>
    </xf>
    <xf numFmtId="164" fontId="7" fillId="0" borderId="1" xfId="44" applyNumberFormat="1" applyFont="1" applyFill="1" applyBorder="1" applyAlignment="1">
      <alignment horizontal="right" vertical="top"/>
    </xf>
    <xf numFmtId="164" fontId="7" fillId="34" borderId="1" xfId="0" applyNumberFormat="1" applyFont="1" applyFill="1" applyBorder="1" applyAlignment="1">
      <alignment horizontal="right" vertical="top"/>
    </xf>
    <xf numFmtId="164" fontId="7" fillId="0" borderId="2" xfId="0" applyNumberFormat="1" applyFont="1" applyFill="1" applyBorder="1" applyAlignment="1">
      <alignment horizontal="right" vertical="top"/>
    </xf>
    <xf numFmtId="164" fontId="9" fillId="0" borderId="2" xfId="0" applyNumberFormat="1" applyFont="1" applyFill="1" applyBorder="1" applyAlignment="1">
      <alignment horizontal="right" vertical="top" indent="1"/>
    </xf>
    <xf numFmtId="164" fontId="9" fillId="0" borderId="2" xfId="0" applyNumberFormat="1" applyFont="1" applyFill="1" applyBorder="1" applyAlignment="1">
      <alignment horizontal="right" vertical="top"/>
    </xf>
    <xf numFmtId="164" fontId="7" fillId="0" borderId="2" xfId="0" applyNumberFormat="1" applyFont="1" applyFill="1" applyBorder="1" applyAlignment="1" applyProtection="1">
      <alignment horizontal="right" vertical="top"/>
    </xf>
    <xf numFmtId="164" fontId="7" fillId="0" borderId="2" xfId="0" applyNumberFormat="1" applyFont="1" applyFill="1" applyBorder="1" applyAlignment="1">
      <alignment horizontal="right" vertical="top" indent="1"/>
    </xf>
    <xf numFmtId="164" fontId="7" fillId="0" borderId="2" xfId="0" applyNumberFormat="1" applyFont="1" applyFill="1" applyBorder="1" applyAlignment="1" applyProtection="1">
      <alignment horizontal="right" vertical="top"/>
      <protection locked="0"/>
    </xf>
    <xf numFmtId="164" fontId="9" fillId="0" borderId="3" xfId="0" applyNumberFormat="1" applyFont="1" applyFill="1" applyBorder="1" applyAlignment="1">
      <alignment horizontal="right" vertical="top"/>
    </xf>
    <xf numFmtId="164" fontId="9" fillId="0" borderId="3" xfId="0" applyNumberFormat="1" applyFont="1" applyFill="1" applyBorder="1" applyAlignment="1">
      <alignment horizontal="right" vertical="top" indent="1"/>
    </xf>
    <xf numFmtId="0" fontId="1" fillId="35" borderId="0" xfId="0" applyFont="1" applyFill="1"/>
    <xf numFmtId="164" fontId="1" fillId="35" borderId="0" xfId="0" applyNumberFormat="1" applyFont="1" applyFill="1"/>
    <xf numFmtId="164" fontId="9" fillId="0" borderId="4" xfId="0" applyNumberFormat="1" applyFont="1" applyFill="1" applyBorder="1" applyAlignment="1">
      <alignment horizontal="right" vertical="top" indent="1"/>
    </xf>
    <xf numFmtId="164" fontId="7" fillId="0" borderId="4" xfId="0" applyNumberFormat="1" applyFont="1" applyFill="1" applyBorder="1" applyAlignment="1">
      <alignment horizontal="right" vertical="top" indent="1"/>
    </xf>
    <xf numFmtId="164" fontId="9" fillId="0" borderId="5" xfId="0" applyNumberFormat="1" applyFont="1" applyFill="1" applyBorder="1" applyAlignment="1">
      <alignment horizontal="right" vertical="top" indent="1"/>
    </xf>
    <xf numFmtId="0" fontId="1" fillId="0" borderId="0" xfId="0" applyFont="1" applyFill="1" applyAlignment="1">
      <alignment vertical="top"/>
    </xf>
    <xf numFmtId="164" fontId="1" fillId="0" borderId="0" xfId="0" applyNumberFormat="1" applyFont="1" applyFill="1"/>
    <xf numFmtId="164" fontId="7" fillId="0" borderId="6" xfId="160" applyNumberFormat="1" applyFont="1" applyFill="1" applyBorder="1" applyAlignment="1">
      <alignment horizontal="right" vertical="top" indent="1"/>
    </xf>
    <xf numFmtId="0" fontId="9" fillId="0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43" fontId="3" fillId="0" borderId="0" xfId="44" applyFont="1" applyFill="1"/>
    <xf numFmtId="164" fontId="4" fillId="0" borderId="0" xfId="0" applyNumberFormat="1" applyFont="1" applyFill="1" applyAlignment="1">
      <alignment horizontal="justify" vertical="top"/>
    </xf>
    <xf numFmtId="3" fontId="4" fillId="0" borderId="0" xfId="0" applyNumberFormat="1" applyFont="1" applyFill="1" applyAlignment="1">
      <alignment horizontal="justify" vertical="top"/>
    </xf>
    <xf numFmtId="3" fontId="1" fillId="0" borderId="0" xfId="0" applyNumberFormat="1" applyFont="1" applyFill="1" applyBorder="1"/>
    <xf numFmtId="0" fontId="30" fillId="0" borderId="0" xfId="0" applyFont="1" applyFill="1" applyAlignment="1">
      <alignment vertical="top"/>
    </xf>
    <xf numFmtId="164" fontId="9" fillId="0" borderId="7" xfId="0" applyNumberFormat="1" applyFont="1" applyFill="1" applyBorder="1" applyAlignment="1">
      <alignment horizontal="right" vertical="top"/>
    </xf>
    <xf numFmtId="164" fontId="7" fillId="0" borderId="7" xfId="0" applyNumberFormat="1" applyFont="1" applyFill="1" applyBorder="1" applyAlignment="1">
      <alignment horizontal="right" vertical="top"/>
    </xf>
    <xf numFmtId="164" fontId="7" fillId="0" borderId="7" xfId="0" applyNumberFormat="1" applyFont="1" applyFill="1" applyBorder="1" applyAlignment="1" applyProtection="1">
      <alignment horizontal="right" vertical="top"/>
    </xf>
    <xf numFmtId="164" fontId="7" fillId="0" borderId="7" xfId="0" applyNumberFormat="1" applyFont="1" applyFill="1" applyBorder="1" applyAlignment="1" applyProtection="1">
      <alignment horizontal="right" vertical="top"/>
      <protection locked="0"/>
    </xf>
    <xf numFmtId="164" fontId="9" fillId="0" borderId="8" xfId="0" applyNumberFormat="1" applyFont="1" applyFill="1" applyBorder="1" applyAlignment="1">
      <alignment horizontal="right" vertical="top"/>
    </xf>
    <xf numFmtId="0" fontId="7" fillId="34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7" fillId="34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 wrapText="1"/>
    </xf>
    <xf numFmtId="164" fontId="7" fillId="34" borderId="2" xfId="0" applyNumberFormat="1" applyFont="1" applyFill="1" applyBorder="1" applyAlignment="1">
      <alignment horizontal="justify" vertical="top"/>
    </xf>
    <xf numFmtId="164" fontId="9" fillId="0" borderId="2" xfId="0" applyNumberFormat="1" applyFont="1" applyFill="1" applyBorder="1" applyAlignment="1">
      <alignment horizontal="justify" vertical="top" wrapText="1"/>
    </xf>
    <xf numFmtId="0" fontId="7" fillId="34" borderId="2" xfId="0" applyFont="1" applyFill="1" applyBorder="1" applyAlignment="1">
      <alignment horizontal="justify" vertical="top"/>
    </xf>
    <xf numFmtId="0" fontId="7" fillId="0" borderId="2" xfId="0" applyFont="1" applyFill="1" applyBorder="1" applyAlignment="1" applyProtection="1">
      <alignment horizontal="justify" vertical="top" wrapText="1"/>
      <protection locked="0"/>
    </xf>
    <xf numFmtId="3" fontId="9" fillId="0" borderId="2" xfId="0" applyNumberFormat="1" applyFont="1" applyFill="1" applyBorder="1" applyAlignment="1" applyProtection="1">
      <alignment horizontal="left" vertical="top" wrapText="1" indent="2"/>
      <protection locked="0"/>
    </xf>
    <xf numFmtId="0" fontId="9" fillId="0" borderId="2" xfId="0" applyFont="1" applyFill="1" applyBorder="1" applyAlignment="1" applyProtection="1">
      <alignment horizontal="left" vertical="top" indent="2"/>
      <protection locked="0"/>
    </xf>
    <xf numFmtId="0" fontId="9" fillId="0" borderId="2" xfId="0" applyFont="1" applyFill="1" applyBorder="1" applyAlignment="1" applyProtection="1">
      <alignment horizontal="justify" vertical="top" wrapText="1"/>
      <protection locked="0"/>
    </xf>
    <xf numFmtId="0" fontId="7" fillId="0" borderId="2" xfId="0" applyFont="1" applyFill="1" applyBorder="1" applyAlignment="1">
      <alignment horizontal="justify" vertical="top"/>
    </xf>
    <xf numFmtId="0" fontId="9" fillId="0" borderId="2" xfId="0" applyFont="1" applyFill="1" applyBorder="1" applyAlignment="1">
      <alignment horizontal="left" vertical="top" wrapText="1" indent="1"/>
    </xf>
    <xf numFmtId="0" fontId="7" fillId="34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justify" vertical="top" wrapText="1"/>
    </xf>
    <xf numFmtId="164" fontId="7" fillId="0" borderId="5" xfId="0" applyNumberFormat="1" applyFont="1" applyFill="1" applyBorder="1" applyAlignment="1">
      <alignment horizontal="right" vertical="top"/>
    </xf>
    <xf numFmtId="164" fontId="7" fillId="34" borderId="0" xfId="0" quotePrefix="1" applyNumberFormat="1" applyFont="1" applyFill="1" applyBorder="1" applyAlignment="1">
      <alignment horizontal="right" vertical="top"/>
    </xf>
    <xf numFmtId="164" fontId="7" fillId="0" borderId="9" xfId="0" applyNumberFormat="1" applyFont="1" applyFill="1" applyBorder="1" applyAlignment="1">
      <alignment horizontal="right" vertical="top"/>
    </xf>
    <xf numFmtId="164" fontId="9" fillId="0" borderId="9" xfId="0" applyNumberFormat="1" applyFont="1" applyFill="1" applyBorder="1" applyAlignment="1">
      <alignment horizontal="right" vertical="top"/>
    </xf>
    <xf numFmtId="164" fontId="7" fillId="34" borderId="0" xfId="0" applyNumberFormat="1" applyFont="1" applyFill="1" applyBorder="1" applyAlignment="1">
      <alignment horizontal="right" vertical="top"/>
    </xf>
    <xf numFmtId="164" fontId="7" fillId="34" borderId="0" xfId="0" applyNumberFormat="1" applyFont="1" applyFill="1" applyBorder="1" applyAlignment="1" applyProtection="1">
      <alignment horizontal="right" vertical="top"/>
      <protection locked="0"/>
    </xf>
    <xf numFmtId="164" fontId="7" fillId="0" borderId="9" xfId="0" applyNumberFormat="1" applyFont="1" applyFill="1" applyBorder="1" applyAlignment="1" applyProtection="1">
      <alignment horizontal="right" vertical="top"/>
    </xf>
    <xf numFmtId="164" fontId="7" fillId="0" borderId="9" xfId="0" applyNumberFormat="1" applyFont="1" applyFill="1" applyBorder="1" applyAlignment="1" applyProtection="1">
      <alignment horizontal="right" vertical="top"/>
      <protection locked="0"/>
    </xf>
    <xf numFmtId="164" fontId="9" fillId="0" borderId="0" xfId="0" applyNumberFormat="1" applyFont="1" applyFill="1" applyBorder="1" applyAlignment="1">
      <alignment horizontal="right" vertical="top"/>
    </xf>
    <xf numFmtId="164" fontId="7" fillId="34" borderId="0" xfId="160" applyNumberFormat="1" applyFont="1" applyFill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 vertical="top"/>
    </xf>
    <xf numFmtId="164" fontId="7" fillId="34" borderId="2" xfId="0" applyNumberFormat="1" applyFont="1" applyFill="1" applyBorder="1" applyAlignment="1">
      <alignment horizontal="right" vertical="top"/>
    </xf>
    <xf numFmtId="164" fontId="7" fillId="34" borderId="2" xfId="0" applyNumberFormat="1" applyFont="1" applyFill="1" applyBorder="1" applyAlignment="1">
      <alignment horizontal="right" vertical="top" indent="1"/>
    </xf>
    <xf numFmtId="164" fontId="7" fillId="34" borderId="2" xfId="0" quotePrefix="1" applyNumberFormat="1" applyFont="1" applyFill="1" applyBorder="1" applyAlignment="1">
      <alignment horizontal="right" vertical="top"/>
    </xf>
    <xf numFmtId="164" fontId="7" fillId="34" borderId="2" xfId="0" applyNumberFormat="1" applyFont="1" applyFill="1" applyBorder="1" applyAlignment="1" applyProtection="1">
      <alignment horizontal="right" vertical="top"/>
      <protection locked="0"/>
    </xf>
    <xf numFmtId="164" fontId="7" fillId="34" borderId="2" xfId="160" applyNumberFormat="1" applyFont="1" applyFill="1" applyBorder="1" applyAlignment="1">
      <alignment horizontal="right" vertical="top"/>
    </xf>
    <xf numFmtId="164" fontId="30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right" vertical="top"/>
    </xf>
    <xf numFmtId="4" fontId="9" fillId="0" borderId="2" xfId="0" applyNumberFormat="1" applyFont="1" applyFill="1" applyBorder="1" applyAlignment="1">
      <alignment horizontal="right" vertical="top"/>
    </xf>
    <xf numFmtId="4" fontId="9" fillId="0" borderId="9" xfId="0" applyNumberFormat="1" applyFont="1" applyFill="1" applyBorder="1" applyAlignment="1">
      <alignment horizontal="right" vertical="top"/>
    </xf>
    <xf numFmtId="4" fontId="9" fillId="0" borderId="2" xfId="0" applyNumberFormat="1" applyFont="1" applyFill="1" applyBorder="1" applyAlignment="1">
      <alignment horizontal="right" vertical="top" indent="1"/>
    </xf>
    <xf numFmtId="0" fontId="31" fillId="36" borderId="0" xfId="0" applyFont="1" applyFill="1"/>
    <xf numFmtId="164" fontId="31" fillId="36" borderId="0" xfId="0" applyNumberFormat="1" applyFont="1" applyFill="1"/>
    <xf numFmtId="0" fontId="32" fillId="36" borderId="0" xfId="0" applyFont="1" applyFill="1" applyBorder="1" applyAlignment="1">
      <alignment vertical="top"/>
    </xf>
    <xf numFmtId="0" fontId="33" fillId="36" borderId="0" xfId="0" applyFont="1" applyFill="1" applyBorder="1" applyAlignment="1">
      <alignment horizontal="justify" vertical="top"/>
    </xf>
    <xf numFmtId="0" fontId="32" fillId="36" borderId="0" xfId="0" applyFont="1" applyFill="1" applyBorder="1" applyAlignment="1">
      <alignment horizontal="center" vertical="top"/>
    </xf>
    <xf numFmtId="0" fontId="33" fillId="36" borderId="0" xfId="0" applyFont="1" applyFill="1" applyBorder="1" applyAlignment="1">
      <alignment horizontal="center" vertical="top"/>
    </xf>
    <xf numFmtId="0" fontId="32" fillId="36" borderId="0" xfId="0" quotePrefix="1" applyFont="1" applyFill="1" applyBorder="1" applyAlignment="1">
      <alignment horizontal="center" vertical="top"/>
    </xf>
    <xf numFmtId="49" fontId="32" fillId="36" borderId="0" xfId="0" applyNumberFormat="1" applyFont="1" applyFill="1" applyBorder="1" applyAlignment="1">
      <alignment horizontal="center" vertical="top"/>
    </xf>
    <xf numFmtId="1" fontId="32" fillId="36" borderId="0" xfId="0" applyNumberFormat="1" applyFont="1" applyFill="1" applyBorder="1" applyAlignment="1">
      <alignment horizontal="center" vertical="top"/>
    </xf>
    <xf numFmtId="1" fontId="32" fillId="36" borderId="0" xfId="409" applyNumberFormat="1" applyFont="1" applyFill="1" applyBorder="1" applyAlignment="1" applyProtection="1">
      <alignment horizontal="center" vertical="top"/>
      <protection locked="0"/>
    </xf>
    <xf numFmtId="0" fontId="32" fillId="36" borderId="0" xfId="0" applyFont="1" applyFill="1" applyBorder="1" applyAlignment="1" applyProtection="1">
      <alignment horizontal="center" vertical="top"/>
      <protection locked="0"/>
    </xf>
    <xf numFmtId="0" fontId="32" fillId="36" borderId="0" xfId="0" applyFont="1" applyFill="1" applyBorder="1" applyAlignment="1" applyProtection="1">
      <alignment horizontal="left" vertical="top"/>
      <protection locked="0"/>
    </xf>
    <xf numFmtId="0" fontId="34" fillId="36" borderId="0" xfId="0" applyFont="1" applyFill="1" applyBorder="1" applyAlignment="1" applyProtection="1">
      <alignment horizontal="center" vertical="top"/>
      <protection locked="0"/>
    </xf>
    <xf numFmtId="0" fontId="32" fillId="36" borderId="0" xfId="0" applyFont="1" applyFill="1" applyBorder="1" applyAlignment="1">
      <alignment horizontal="center" vertical="top" wrapText="1"/>
    </xf>
    <xf numFmtId="0" fontId="30" fillId="36" borderId="0" xfId="0" applyFont="1" applyFill="1" applyAlignment="1">
      <alignment vertical="top"/>
    </xf>
    <xf numFmtId="0" fontId="30" fillId="36" borderId="0" xfId="0" applyFont="1" applyFill="1"/>
    <xf numFmtId="0" fontId="9" fillId="0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2" borderId="1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wrapText="1"/>
    </xf>
  </cellXfs>
  <cellStyles count="564">
    <cellStyle name="20% - Énfasis1" xfId="1" builtinId="30" customBuiltin="1"/>
    <cellStyle name="20% - Énfasis1 2" xfId="2"/>
    <cellStyle name="20% - Énfasis2" xfId="3" builtinId="34" customBuiltin="1"/>
    <cellStyle name="20% - Énfasis2 2" xfId="4"/>
    <cellStyle name="20% - Énfasis3" xfId="5" builtinId="38" customBuiltin="1"/>
    <cellStyle name="20% - Énfasis3 2" xfId="6"/>
    <cellStyle name="20% - Énfasis4" xfId="7" builtinId="42" customBuiltin="1"/>
    <cellStyle name="20% - Énfasis4 2" xfId="8"/>
    <cellStyle name="20% - Énfasis5" xfId="9" builtinId="46" customBuiltin="1"/>
    <cellStyle name="20% - Énfasis5 2" xfId="10"/>
    <cellStyle name="20% - Énfasis6" xfId="11" builtinId="50" customBuiltin="1"/>
    <cellStyle name="20% - Énfasis6 2" xfId="12"/>
    <cellStyle name="40% - Énfasis1" xfId="13" builtinId="31" customBuiltin="1"/>
    <cellStyle name="40% - Énfasis1 2" xfId="14"/>
    <cellStyle name="40% - Énfasis2" xfId="15" builtinId="35" customBuiltin="1"/>
    <cellStyle name="40% - Énfasis2 2" xfId="16"/>
    <cellStyle name="40% - Énfasis3" xfId="17" builtinId="39" customBuiltin="1"/>
    <cellStyle name="40% - Énfasis3 2" xfId="18"/>
    <cellStyle name="40% - Énfasis4" xfId="19" builtinId="43" customBuiltin="1"/>
    <cellStyle name="40% - Énfasis4 2" xfId="20"/>
    <cellStyle name="40% - Énfasis5" xfId="21" builtinId="47" customBuiltin="1"/>
    <cellStyle name="40% - Énfasis5 2" xfId="22"/>
    <cellStyle name="40% - Énfasis6" xfId="23" builtinId="51" customBuiltin="1"/>
    <cellStyle name="40% - Énfasis6 2" xfId="24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Buena" xfId="31" builtinId="26" customBuiltin="1"/>
    <cellStyle name="Cálculo" xfId="32" builtinId="22" customBuiltin="1"/>
    <cellStyle name="Celda de comprobación" xfId="33" builtinId="23" customBuiltin="1"/>
    <cellStyle name="Celda vinculada" xfId="34" builtinId="24" customBuiltin="1"/>
    <cellStyle name="Encabezado 4" xfId="35" builtinId="19" customBuiltin="1"/>
    <cellStyle name="Énfasis1" xfId="36" builtinId="29" customBuiltin="1"/>
    <cellStyle name="Énfasis2" xfId="37" builtinId="33" customBuiltin="1"/>
    <cellStyle name="Énfasis3" xfId="38" builtinId="37" customBuiltin="1"/>
    <cellStyle name="Énfasis4" xfId="39" builtinId="41" customBuiltin="1"/>
    <cellStyle name="Énfasis5" xfId="40" builtinId="45" customBuiltin="1"/>
    <cellStyle name="Énfasis6" xfId="41" builtinId="49" customBuiltin="1"/>
    <cellStyle name="Entrada" xfId="42" builtinId="20" customBuiltin="1"/>
    <cellStyle name="Incorrecto" xfId="43" builtinId="27" customBuiltin="1"/>
    <cellStyle name="Millares" xfId="44" builtinId="3"/>
    <cellStyle name="Millares 10" xfId="45"/>
    <cellStyle name="Millares 10 2" xfId="46"/>
    <cellStyle name="Millares 100" xfId="47"/>
    <cellStyle name="Millares 101" xfId="48"/>
    <cellStyle name="Millares 102" xfId="49"/>
    <cellStyle name="Millares 103" xfId="50"/>
    <cellStyle name="Millares 104" xfId="51"/>
    <cellStyle name="Millares 105" xfId="52"/>
    <cellStyle name="Millares 106" xfId="53"/>
    <cellStyle name="Millares 107" xfId="54"/>
    <cellStyle name="Millares 108" xfId="55"/>
    <cellStyle name="Millares 109" xfId="56"/>
    <cellStyle name="Millares 11" xfId="57"/>
    <cellStyle name="Millares 110" xfId="58"/>
    <cellStyle name="Millares 111" xfId="59"/>
    <cellStyle name="Millares 112" xfId="60"/>
    <cellStyle name="Millares 113" xfId="61"/>
    <cellStyle name="Millares 114" xfId="62"/>
    <cellStyle name="Millares 115" xfId="63"/>
    <cellStyle name="Millares 116" xfId="64"/>
    <cellStyle name="Millares 117" xfId="65"/>
    <cellStyle name="Millares 118" xfId="66"/>
    <cellStyle name="Millares 119" xfId="67"/>
    <cellStyle name="Millares 12" xfId="68"/>
    <cellStyle name="Millares 120" xfId="69"/>
    <cellStyle name="Millares 121" xfId="70"/>
    <cellStyle name="Millares 122" xfId="71"/>
    <cellStyle name="Millares 123" xfId="72"/>
    <cellStyle name="Millares 124" xfId="73"/>
    <cellStyle name="Millares 125" xfId="74"/>
    <cellStyle name="Millares 126" xfId="75"/>
    <cellStyle name="Millares 127" xfId="76"/>
    <cellStyle name="Millares 128" xfId="77"/>
    <cellStyle name="Millares 129" xfId="78"/>
    <cellStyle name="Millares 13" xfId="79"/>
    <cellStyle name="Millares 130" xfId="80"/>
    <cellStyle name="Millares 131" xfId="81"/>
    <cellStyle name="Millares 132" xfId="82"/>
    <cellStyle name="Millares 132 2" xfId="83"/>
    <cellStyle name="Millares 133" xfId="84"/>
    <cellStyle name="Millares 134" xfId="85"/>
    <cellStyle name="Millares 135" xfId="86"/>
    <cellStyle name="Millares 136" xfId="87"/>
    <cellStyle name="Millares 137" xfId="88"/>
    <cellStyle name="Millares 138" xfId="89"/>
    <cellStyle name="Millares 139" xfId="90"/>
    <cellStyle name="Millares 14" xfId="91"/>
    <cellStyle name="Millares 140" xfId="92"/>
    <cellStyle name="Millares 141" xfId="93"/>
    <cellStyle name="Millares 142" xfId="94"/>
    <cellStyle name="Millares 143" xfId="95"/>
    <cellStyle name="Millares 144" xfId="96"/>
    <cellStyle name="Millares 145" xfId="97"/>
    <cellStyle name="Millares 146" xfId="98"/>
    <cellStyle name="Millares 147" xfId="99"/>
    <cellStyle name="Millares 148" xfId="100"/>
    <cellStyle name="Millares 149" xfId="101"/>
    <cellStyle name="Millares 15" xfId="102"/>
    <cellStyle name="Millares 150" xfId="103"/>
    <cellStyle name="Millares 151" xfId="104"/>
    <cellStyle name="Millares 151 2" xfId="105"/>
    <cellStyle name="Millares 152" xfId="106"/>
    <cellStyle name="Millares 153" xfId="107"/>
    <cellStyle name="Millares 153 2" xfId="108"/>
    <cellStyle name="Millares 154" xfId="109"/>
    <cellStyle name="Millares 155" xfId="110"/>
    <cellStyle name="Millares 156" xfId="111"/>
    <cellStyle name="Millares 157" xfId="112"/>
    <cellStyle name="Millares 158" xfId="113"/>
    <cellStyle name="Millares 159" xfId="114"/>
    <cellStyle name="Millares 16" xfId="115"/>
    <cellStyle name="Millares 160" xfId="116"/>
    <cellStyle name="Millares 161" xfId="117"/>
    <cellStyle name="Millares 162" xfId="118"/>
    <cellStyle name="Millares 163" xfId="119"/>
    <cellStyle name="Millares 164" xfId="120"/>
    <cellStyle name="Millares 165" xfId="121"/>
    <cellStyle name="Millares 166" xfId="122"/>
    <cellStyle name="Millares 167" xfId="123"/>
    <cellStyle name="Millares 168" xfId="124"/>
    <cellStyle name="Millares 169" xfId="125"/>
    <cellStyle name="Millares 17" xfId="126"/>
    <cellStyle name="Millares 170" xfId="127"/>
    <cellStyle name="Millares 171" xfId="128"/>
    <cellStyle name="Millares 172" xfId="129"/>
    <cellStyle name="Millares 173" xfId="130"/>
    <cellStyle name="Millares 174" xfId="131"/>
    <cellStyle name="Millares 175" xfId="132"/>
    <cellStyle name="Millares 176" xfId="133"/>
    <cellStyle name="Millares 177" xfId="134"/>
    <cellStyle name="Millares 178" xfId="135"/>
    <cellStyle name="Millares 179" xfId="136"/>
    <cellStyle name="Millares 18" xfId="137"/>
    <cellStyle name="Millares 180" xfId="138"/>
    <cellStyle name="Millares 181" xfId="139"/>
    <cellStyle name="Millares 182" xfId="140"/>
    <cellStyle name="Millares 183" xfId="141"/>
    <cellStyle name="Millares 184" xfId="142"/>
    <cellStyle name="Millares 185" xfId="143"/>
    <cellStyle name="Millares 186" xfId="144"/>
    <cellStyle name="Millares 187" xfId="145"/>
    <cellStyle name="Millares 188" xfId="146"/>
    <cellStyle name="Millares 189" xfId="147"/>
    <cellStyle name="Millares 19" xfId="148"/>
    <cellStyle name="Millares 190" xfId="149"/>
    <cellStyle name="Millares 191" xfId="150"/>
    <cellStyle name="Millares 192" xfId="151"/>
    <cellStyle name="Millares 193" xfId="152"/>
    <cellStyle name="Millares 194" xfId="153"/>
    <cellStyle name="Millares 195" xfId="154"/>
    <cellStyle name="Millares 196" xfId="155"/>
    <cellStyle name="Millares 197" xfId="156"/>
    <cellStyle name="Millares 198" xfId="157"/>
    <cellStyle name="Millares 199" xfId="158"/>
    <cellStyle name="Millares 2" xfId="159"/>
    <cellStyle name="Millares 2 2" xfId="160"/>
    <cellStyle name="Millares 20" xfId="161"/>
    <cellStyle name="Millares 200" xfId="162"/>
    <cellStyle name="Millares 201" xfId="163"/>
    <cellStyle name="Millares 202" xfId="164"/>
    <cellStyle name="Millares 203" xfId="165"/>
    <cellStyle name="Millares 204" xfId="166"/>
    <cellStyle name="Millares 205" xfId="167"/>
    <cellStyle name="Millares 206" xfId="168"/>
    <cellStyle name="Millares 207" xfId="169"/>
    <cellStyle name="Millares 208" xfId="170"/>
    <cellStyle name="Millares 209" xfId="171"/>
    <cellStyle name="Millares 21" xfId="172"/>
    <cellStyle name="Millares 210" xfId="173"/>
    <cellStyle name="Millares 211" xfId="174"/>
    <cellStyle name="Millares 212" xfId="175"/>
    <cellStyle name="Millares 213" xfId="176"/>
    <cellStyle name="Millares 214" xfId="177"/>
    <cellStyle name="Millares 215" xfId="178"/>
    <cellStyle name="Millares 216" xfId="179"/>
    <cellStyle name="Millares 217" xfId="180"/>
    <cellStyle name="Millares 218" xfId="181"/>
    <cellStyle name="Millares 219" xfId="182"/>
    <cellStyle name="Millares 22" xfId="183"/>
    <cellStyle name="Millares 220" xfId="184"/>
    <cellStyle name="Millares 221" xfId="185"/>
    <cellStyle name="Millares 222" xfId="186"/>
    <cellStyle name="Millares 223" xfId="187"/>
    <cellStyle name="Millares 224" xfId="188"/>
    <cellStyle name="Millares 225" xfId="189"/>
    <cellStyle name="Millares 226" xfId="190"/>
    <cellStyle name="Millares 227" xfId="191"/>
    <cellStyle name="Millares 228" xfId="192"/>
    <cellStyle name="Millares 229" xfId="193"/>
    <cellStyle name="Millares 23" xfId="194"/>
    <cellStyle name="Millares 230" xfId="195"/>
    <cellStyle name="Millares 231" xfId="196"/>
    <cellStyle name="Millares 232" xfId="197"/>
    <cellStyle name="Millares 233" xfId="198"/>
    <cellStyle name="Millares 234" xfId="199"/>
    <cellStyle name="Millares 235" xfId="200"/>
    <cellStyle name="Millares 236" xfId="201"/>
    <cellStyle name="Millares 237" xfId="202"/>
    <cellStyle name="Millares 24" xfId="203"/>
    <cellStyle name="Millares 25" xfId="204"/>
    <cellStyle name="Millares 26" xfId="205"/>
    <cellStyle name="Millares 27" xfId="206"/>
    <cellStyle name="Millares 28" xfId="207"/>
    <cellStyle name="Millares 29" xfId="208"/>
    <cellStyle name="Millares 3" xfId="209"/>
    <cellStyle name="Millares 3 2" xfId="210"/>
    <cellStyle name="Millares 3 2 2" xfId="211"/>
    <cellStyle name="Millares 3 3" xfId="212"/>
    <cellStyle name="Millares 30" xfId="213"/>
    <cellStyle name="Millares 31" xfId="214"/>
    <cellStyle name="Millares 32" xfId="215"/>
    <cellStyle name="Millares 33" xfId="216"/>
    <cellStyle name="Millares 34" xfId="217"/>
    <cellStyle name="Millares 35" xfId="218"/>
    <cellStyle name="Millares 36" xfId="219"/>
    <cellStyle name="Millares 36 2" xfId="220"/>
    <cellStyle name="Millares 37" xfId="221"/>
    <cellStyle name="Millares 38" xfId="222"/>
    <cellStyle name="Millares 39" xfId="223"/>
    <cellStyle name="Millares 4" xfId="224"/>
    <cellStyle name="Millares 40" xfId="225"/>
    <cellStyle name="Millares 41" xfId="226"/>
    <cellStyle name="Millares 42" xfId="227"/>
    <cellStyle name="Millares 43" xfId="228"/>
    <cellStyle name="Millares 44" xfId="229"/>
    <cellStyle name="Millares 44 2" xfId="230"/>
    <cellStyle name="Millares 45" xfId="231"/>
    <cellStyle name="Millares 46" xfId="232"/>
    <cellStyle name="Millares 47" xfId="233"/>
    <cellStyle name="Millares 48" xfId="234"/>
    <cellStyle name="Millares 49" xfId="235"/>
    <cellStyle name="Millares 5" xfId="236"/>
    <cellStyle name="Millares 50" xfId="237"/>
    <cellStyle name="Millares 51" xfId="238"/>
    <cellStyle name="Millares 52" xfId="239"/>
    <cellStyle name="Millares 53" xfId="240"/>
    <cellStyle name="Millares 54" xfId="241"/>
    <cellStyle name="Millares 55" xfId="242"/>
    <cellStyle name="Millares 56" xfId="243"/>
    <cellStyle name="Millares 57" xfId="244"/>
    <cellStyle name="Millares 58" xfId="245"/>
    <cellStyle name="Millares 58 2" xfId="246"/>
    <cellStyle name="Millares 59" xfId="247"/>
    <cellStyle name="Millares 6" xfId="248"/>
    <cellStyle name="Millares 60" xfId="249"/>
    <cellStyle name="Millares 61" xfId="250"/>
    <cellStyle name="Millares 62" xfId="251"/>
    <cellStyle name="Millares 63" xfId="252"/>
    <cellStyle name="Millares 64" xfId="253"/>
    <cellStyle name="Millares 65" xfId="254"/>
    <cellStyle name="Millares 66" xfId="255"/>
    <cellStyle name="Millares 67" xfId="256"/>
    <cellStyle name="Millares 68" xfId="257"/>
    <cellStyle name="Millares 69" xfId="258"/>
    <cellStyle name="Millares 7" xfId="259"/>
    <cellStyle name="Millares 70" xfId="260"/>
    <cellStyle name="Millares 70 2" xfId="261"/>
    <cellStyle name="Millares 71" xfId="262"/>
    <cellStyle name="Millares 72" xfId="263"/>
    <cellStyle name="Millares 73" xfId="264"/>
    <cellStyle name="Millares 74" xfId="265"/>
    <cellStyle name="Millares 75" xfId="266"/>
    <cellStyle name="Millares 76" xfId="267"/>
    <cellStyle name="Millares 77" xfId="268"/>
    <cellStyle name="Millares 78" xfId="269"/>
    <cellStyle name="Millares 79" xfId="270"/>
    <cellStyle name="Millares 8" xfId="271"/>
    <cellStyle name="Millares 80" xfId="272"/>
    <cellStyle name="Millares 81" xfId="273"/>
    <cellStyle name="Millares 82" xfId="274"/>
    <cellStyle name="Millares 83" xfId="275"/>
    <cellStyle name="Millares 84" xfId="276"/>
    <cellStyle name="Millares 85" xfId="277"/>
    <cellStyle name="Millares 86" xfId="278"/>
    <cellStyle name="Millares 87" xfId="279"/>
    <cellStyle name="Millares 88" xfId="280"/>
    <cellStyle name="Millares 89" xfId="281"/>
    <cellStyle name="Millares 9" xfId="282"/>
    <cellStyle name="Millares 90" xfId="283"/>
    <cellStyle name="Millares 91" xfId="284"/>
    <cellStyle name="Millares 92" xfId="285"/>
    <cellStyle name="Millares 93" xfId="286"/>
    <cellStyle name="Millares 94" xfId="287"/>
    <cellStyle name="Millares 95" xfId="288"/>
    <cellStyle name="Millares 96" xfId="289"/>
    <cellStyle name="Millares 97" xfId="290"/>
    <cellStyle name="Millares 98" xfId="291"/>
    <cellStyle name="Millares 99" xfId="292"/>
    <cellStyle name="Millares 99 2" xfId="293"/>
    <cellStyle name="Neutral" xfId="294" builtinId="28" customBuiltin="1"/>
    <cellStyle name="Normal" xfId="0" builtinId="0"/>
    <cellStyle name="Normal 10" xfId="295"/>
    <cellStyle name="Normal 100" xfId="296"/>
    <cellStyle name="Normal 101" xfId="297"/>
    <cellStyle name="Normal 102" xfId="298"/>
    <cellStyle name="Normal 103" xfId="299"/>
    <cellStyle name="Normal 104" xfId="300"/>
    <cellStyle name="Normal 105" xfId="301"/>
    <cellStyle name="Normal 106" xfId="302"/>
    <cellStyle name="Normal 107" xfId="303"/>
    <cellStyle name="Normal 108" xfId="304"/>
    <cellStyle name="Normal 109" xfId="305"/>
    <cellStyle name="Normal 11" xfId="306"/>
    <cellStyle name="Normal 110" xfId="307"/>
    <cellStyle name="Normal 111" xfId="308"/>
    <cellStyle name="Normal 112" xfId="309"/>
    <cellStyle name="Normal 113" xfId="310"/>
    <cellStyle name="Normal 114" xfId="311"/>
    <cellStyle name="Normal 115" xfId="312"/>
    <cellStyle name="Normal 116" xfId="313"/>
    <cellStyle name="Normal 117" xfId="314"/>
    <cellStyle name="Normal 118" xfId="315"/>
    <cellStyle name="Normal 118 2" xfId="316"/>
    <cellStyle name="Normal 119" xfId="317"/>
    <cellStyle name="Normal 12" xfId="318"/>
    <cellStyle name="Normal 120" xfId="319"/>
    <cellStyle name="Normal 121" xfId="320"/>
    <cellStyle name="Normal 122" xfId="321"/>
    <cellStyle name="Normal 123" xfId="322"/>
    <cellStyle name="Normal 124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0" xfId="330"/>
    <cellStyle name="Normal 131" xfId="331"/>
    <cellStyle name="Normal 132" xfId="332"/>
    <cellStyle name="Normal 132 2" xfId="333"/>
    <cellStyle name="Normal 133" xfId="334"/>
    <cellStyle name="Normal 134" xfId="335"/>
    <cellStyle name="Normal 135" xfId="336"/>
    <cellStyle name="Normal 136" xfId="337"/>
    <cellStyle name="Normal 137" xfId="338"/>
    <cellStyle name="Normal 138" xfId="339"/>
    <cellStyle name="Normal 139" xfId="340"/>
    <cellStyle name="Normal 14" xfId="341"/>
    <cellStyle name="Normal 140" xfId="342"/>
    <cellStyle name="Normal 140 2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50" xfId="354"/>
    <cellStyle name="Normal 151" xfId="355"/>
    <cellStyle name="Normal 152" xfId="356"/>
    <cellStyle name="Normal 153" xfId="357"/>
    <cellStyle name="Normal 154" xfId="358"/>
    <cellStyle name="Normal 155" xfId="359"/>
    <cellStyle name="Normal 156" xfId="360"/>
    <cellStyle name="Normal 157" xfId="361"/>
    <cellStyle name="Normal 158" xfId="362"/>
    <cellStyle name="Normal 159" xfId="363"/>
    <cellStyle name="Normal 16" xfId="364"/>
    <cellStyle name="Normal 160" xfId="365"/>
    <cellStyle name="Normal 161" xfId="366"/>
    <cellStyle name="Normal 162" xfId="367"/>
    <cellStyle name="Normal 163" xfId="368"/>
    <cellStyle name="Normal 164" xfId="369"/>
    <cellStyle name="Normal 165" xfId="370"/>
    <cellStyle name="Normal 166" xfId="371"/>
    <cellStyle name="Normal 167" xfId="372"/>
    <cellStyle name="Normal 168" xfId="373"/>
    <cellStyle name="Normal 169" xfId="374"/>
    <cellStyle name="Normal 17" xfId="375"/>
    <cellStyle name="Normal 170" xfId="376"/>
    <cellStyle name="Normal 171" xfId="377"/>
    <cellStyle name="Normal 172" xfId="378"/>
    <cellStyle name="Normal 173" xfId="379"/>
    <cellStyle name="Normal 174" xfId="380"/>
    <cellStyle name="Normal 175" xfId="381"/>
    <cellStyle name="Normal 176" xfId="382"/>
    <cellStyle name="Normal 177" xfId="383"/>
    <cellStyle name="Normal 178" xfId="384"/>
    <cellStyle name="Normal 179" xfId="385"/>
    <cellStyle name="Normal 18" xfId="386"/>
    <cellStyle name="Normal 180" xfId="387"/>
    <cellStyle name="Normal 181" xfId="388"/>
    <cellStyle name="Normal 182" xfId="389"/>
    <cellStyle name="Normal 183" xfId="390"/>
    <cellStyle name="Normal 184" xfId="391"/>
    <cellStyle name="Normal 185" xfId="392"/>
    <cellStyle name="Normal 186" xfId="393"/>
    <cellStyle name="Normal 187" xfId="394"/>
    <cellStyle name="Normal 188" xfId="395"/>
    <cellStyle name="Normal 189" xfId="396"/>
    <cellStyle name="Normal 19" xfId="397"/>
    <cellStyle name="Normal 190" xfId="398"/>
    <cellStyle name="Normal 191" xfId="399"/>
    <cellStyle name="Normal 192" xfId="400"/>
    <cellStyle name="Normal 193" xfId="401"/>
    <cellStyle name="Normal 194" xfId="402"/>
    <cellStyle name="Normal 195" xfId="403"/>
    <cellStyle name="Normal 196" xfId="404"/>
    <cellStyle name="Normal 197" xfId="405"/>
    <cellStyle name="Normal 198" xfId="406"/>
    <cellStyle name="Normal 199" xfId="407"/>
    <cellStyle name="Normal 2" xfId="408"/>
    <cellStyle name="Normal 2 2" xfId="409"/>
    <cellStyle name="Normal 2 3" xfId="410"/>
    <cellStyle name="Normal 2 4" xfId="411"/>
    <cellStyle name="Normal 2 4 2" xfId="412"/>
    <cellStyle name="Normal 20" xfId="413"/>
    <cellStyle name="Normal 200" xfId="414"/>
    <cellStyle name="Normal 201" xfId="415"/>
    <cellStyle name="Normal 202" xfId="416"/>
    <cellStyle name="Normal 203" xfId="417"/>
    <cellStyle name="Normal 204" xfId="418"/>
    <cellStyle name="Normal 205" xfId="419"/>
    <cellStyle name="Normal 206" xfId="420"/>
    <cellStyle name="Normal 207" xfId="421"/>
    <cellStyle name="Normal 208" xfId="422"/>
    <cellStyle name="Normal 209" xfId="423"/>
    <cellStyle name="Normal 21" xfId="424"/>
    <cellStyle name="Normal 210" xfId="425"/>
    <cellStyle name="Normal 211" xfId="426"/>
    <cellStyle name="Normal 212" xfId="427"/>
    <cellStyle name="Normal 213" xfId="428"/>
    <cellStyle name="Normal 214" xfId="429"/>
    <cellStyle name="Normal 215" xfId="430"/>
    <cellStyle name="Normal 216" xfId="431"/>
    <cellStyle name="Normal 217" xfId="432"/>
    <cellStyle name="Normal 218" xfId="433"/>
    <cellStyle name="Normal 219" xfId="434"/>
    <cellStyle name="Normal 22" xfId="435"/>
    <cellStyle name="Normal 220" xfId="436"/>
    <cellStyle name="Normal 221" xfId="437"/>
    <cellStyle name="Normal 222" xfId="438"/>
    <cellStyle name="Normal 223" xfId="439"/>
    <cellStyle name="Normal 224" xfId="440"/>
    <cellStyle name="Normal 225" xfId="441"/>
    <cellStyle name="Normal 226" xfId="442"/>
    <cellStyle name="Normal 227" xfId="443"/>
    <cellStyle name="Normal 228" xfId="444"/>
    <cellStyle name="Normal 229" xfId="445"/>
    <cellStyle name="Normal 23" xfId="446"/>
    <cellStyle name="Normal 230" xfId="447"/>
    <cellStyle name="Normal 231" xfId="448"/>
    <cellStyle name="Normal 232" xfId="449"/>
    <cellStyle name="Normal 233" xfId="450"/>
    <cellStyle name="Normal 234" xfId="451"/>
    <cellStyle name="Normal 235" xfId="452"/>
    <cellStyle name="Normal 236" xfId="453"/>
    <cellStyle name="Normal 237" xfId="454"/>
    <cellStyle name="Normal 238" xfId="455"/>
    <cellStyle name="Normal 239" xfId="456"/>
    <cellStyle name="Normal 24" xfId="457"/>
    <cellStyle name="Normal 240" xfId="458"/>
    <cellStyle name="Normal 241" xfId="459"/>
    <cellStyle name="Normal 242" xfId="460"/>
    <cellStyle name="Normal 25" xfId="461"/>
    <cellStyle name="Normal 26" xfId="462"/>
    <cellStyle name="Normal 27" xfId="463"/>
    <cellStyle name="Normal 28" xfId="464"/>
    <cellStyle name="Normal 29" xfId="465"/>
    <cellStyle name="Normal 3" xfId="466"/>
    <cellStyle name="Normal 3 2" xfId="467"/>
    <cellStyle name="Normal 3 3" xfId="468"/>
    <cellStyle name="Normal 30" xfId="469"/>
    <cellStyle name="Normal 31" xfId="470"/>
    <cellStyle name="Normal 32" xfId="471"/>
    <cellStyle name="Normal 33" xfId="472"/>
    <cellStyle name="Normal 34" xfId="473"/>
    <cellStyle name="Normal 35" xfId="474"/>
    <cellStyle name="Normal 36" xfId="475"/>
    <cellStyle name="Normal 37" xfId="476"/>
    <cellStyle name="Normal 38" xfId="477"/>
    <cellStyle name="Normal 39" xfId="478"/>
    <cellStyle name="Normal 4" xfId="479"/>
    <cellStyle name="Normal 4 2" xfId="480"/>
    <cellStyle name="Normal 4 2 2" xfId="481"/>
    <cellStyle name="Normal 4 2 3" xfId="482"/>
    <cellStyle name="Normal 40" xfId="483"/>
    <cellStyle name="Normal 41" xfId="484"/>
    <cellStyle name="Normal 42" xfId="485"/>
    <cellStyle name="Normal 43" xfId="486"/>
    <cellStyle name="Normal 44" xfId="487"/>
    <cellStyle name="Normal 45" xfId="488"/>
    <cellStyle name="Normal 46" xfId="489"/>
    <cellStyle name="Normal 47" xfId="490"/>
    <cellStyle name="Normal 48" xfId="491"/>
    <cellStyle name="Normal 48 2" xfId="492"/>
    <cellStyle name="Normal 49" xfId="493"/>
    <cellStyle name="Normal 5" xfId="494"/>
    <cellStyle name="Normal 5 2" xfId="495"/>
    <cellStyle name="Normal 50" xfId="496"/>
    <cellStyle name="Normal 51" xfId="497"/>
    <cellStyle name="Normal 52" xfId="498"/>
    <cellStyle name="Normal 53" xfId="499"/>
    <cellStyle name="Normal 54" xfId="500"/>
    <cellStyle name="Normal 55" xfId="501"/>
    <cellStyle name="Normal 56" xfId="502"/>
    <cellStyle name="Normal 57" xfId="503"/>
    <cellStyle name="Normal 58" xfId="504"/>
    <cellStyle name="Normal 59" xfId="505"/>
    <cellStyle name="Normal 6" xfId="506"/>
    <cellStyle name="Normal 60" xfId="507"/>
    <cellStyle name="Normal 61" xfId="508"/>
    <cellStyle name="Normal 62" xfId="509"/>
    <cellStyle name="Normal 63" xfId="510"/>
    <cellStyle name="Normal 63 2" xfId="511"/>
    <cellStyle name="Normal 64" xfId="512"/>
    <cellStyle name="Normal 65" xfId="513"/>
    <cellStyle name="Normal 66" xfId="514"/>
    <cellStyle name="Normal 67" xfId="515"/>
    <cellStyle name="Normal 67 2" xfId="516"/>
    <cellStyle name="Normal 68" xfId="517"/>
    <cellStyle name="Normal 69" xfId="518"/>
    <cellStyle name="Normal 7" xfId="519"/>
    <cellStyle name="Normal 70" xfId="520"/>
    <cellStyle name="Normal 71" xfId="521"/>
    <cellStyle name="Normal 72" xfId="522"/>
    <cellStyle name="Normal 73" xfId="523"/>
    <cellStyle name="Normal 74" xfId="524"/>
    <cellStyle name="Normal 75" xfId="525"/>
    <cellStyle name="Normal 76" xfId="526"/>
    <cellStyle name="Normal 77" xfId="527"/>
    <cellStyle name="Normal 78" xfId="528"/>
    <cellStyle name="Normal 79" xfId="529"/>
    <cellStyle name="Normal 8" xfId="530"/>
    <cellStyle name="Normal 80" xfId="531"/>
    <cellStyle name="Normal 81" xfId="532"/>
    <cellStyle name="Normal 82" xfId="533"/>
    <cellStyle name="Normal 82 2" xfId="534"/>
    <cellStyle name="Normal 83" xfId="535"/>
    <cellStyle name="Normal 84" xfId="536"/>
    <cellStyle name="Normal 85" xfId="537"/>
    <cellStyle name="Normal 86" xfId="538"/>
    <cellStyle name="Normal 87" xfId="539"/>
    <cellStyle name="Normal 88" xfId="540"/>
    <cellStyle name="Normal 89" xfId="541"/>
    <cellStyle name="Normal 9" xfId="542"/>
    <cellStyle name="Normal 90" xfId="543"/>
    <cellStyle name="Normal 91" xfId="544"/>
    <cellStyle name="Normal 92" xfId="545"/>
    <cellStyle name="Normal 93" xfId="546"/>
    <cellStyle name="Normal 94" xfId="547"/>
    <cellStyle name="Normal 95" xfId="548"/>
    <cellStyle name="Normal 96" xfId="549"/>
    <cellStyle name="Normal 97" xfId="550"/>
    <cellStyle name="Normal 98" xfId="551"/>
    <cellStyle name="Normal 99" xfId="552"/>
    <cellStyle name="Notas 2" xfId="553"/>
    <cellStyle name="Notas 2 2" xfId="554"/>
    <cellStyle name="Notas 3" xfId="555"/>
    <cellStyle name="Salida" xfId="556" builtinId="21" customBuiltin="1"/>
    <cellStyle name="Texto de advertencia" xfId="557" builtinId="11" customBuiltin="1"/>
    <cellStyle name="Texto explicativo" xfId="558" builtinId="53" customBuiltin="1"/>
    <cellStyle name="Título" xfId="559" builtinId="15" customBuiltin="1"/>
    <cellStyle name="Título 1" xfId="560" builtinId="16" customBuiltin="1"/>
    <cellStyle name="Título 2" xfId="561" builtinId="17" customBuiltin="1"/>
    <cellStyle name="Título 3" xfId="562" builtinId="18" customBuiltin="1"/>
    <cellStyle name="Total" xfId="56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388327</xdr:colOff>
      <xdr:row>82</xdr:row>
      <xdr:rowOff>234462</xdr:rowOff>
    </xdr:from>
    <xdr:to>
      <xdr:col>6</xdr:col>
      <xdr:colOff>835269</xdr:colOff>
      <xdr:row>82</xdr:row>
      <xdr:rowOff>402981</xdr:rowOff>
    </xdr:to>
    <xdr:sp macro="" textlink="">
      <xdr:nvSpPr>
        <xdr:cNvPr id="2" name="1 CuadroTexto"/>
        <xdr:cNvSpPr txBox="1"/>
      </xdr:nvSpPr>
      <xdr:spPr>
        <a:xfrm>
          <a:off x="7160602" y="22456287"/>
          <a:ext cx="370742" cy="6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*/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3"/>
  <sheetViews>
    <sheetView showGridLines="0" tabSelected="1" topLeftCell="A3" zoomScale="90" zoomScaleNormal="90" workbookViewId="0">
      <selection activeCell="F19" sqref="F19"/>
    </sheetView>
  </sheetViews>
  <sheetFormatPr baseColWidth="10" defaultRowHeight="14.25"/>
  <cols>
    <col min="1" max="1" width="7.42578125" style="83" customWidth="1"/>
    <col min="2" max="2" width="45.140625" style="2" customWidth="1"/>
    <col min="3" max="3" width="16.7109375" style="2" customWidth="1"/>
    <col min="4" max="5" width="11.42578125" style="2" customWidth="1"/>
    <col min="6" max="6" width="13.7109375" style="2" bestFit="1" customWidth="1"/>
    <col min="7" max="7" width="11.42578125" style="2" customWidth="1"/>
    <col min="8" max="8" width="2.5703125" style="2" customWidth="1"/>
    <col min="9" max="10" width="11.42578125" style="2"/>
    <col min="11" max="11" width="6" style="2" customWidth="1"/>
    <col min="12" max="16384" width="11.42578125" style="2"/>
  </cols>
  <sheetData>
    <row r="1" spans="1:15" hidden="1">
      <c r="B1" s="19" t="s">
        <v>112</v>
      </c>
      <c r="C1" s="20">
        <f>+C10+C40+C41+C44+C55+C54+C77+C78+C83+C116</f>
        <v>900.70405400000004</v>
      </c>
      <c r="G1" s="20">
        <f>+G10+G40+G41+G44+G55+G54+G77+G78+G83+G116</f>
        <v>390.85149610000008</v>
      </c>
    </row>
    <row r="2" spans="1:15" hidden="1">
      <c r="A2" s="84">
        <f>+B2-C9</f>
        <v>276.12999999948079</v>
      </c>
      <c r="B2" s="2">
        <f>405997.811747316+1555.5</f>
        <v>407553.31174731598</v>
      </c>
      <c r="C2" s="30"/>
    </row>
    <row r="3" spans="1:15" s="1" customFormat="1" ht="17.25" customHeight="1">
      <c r="A3" s="83"/>
      <c r="B3" s="100" t="s">
        <v>108</v>
      </c>
      <c r="C3" s="101"/>
      <c r="D3" s="101"/>
      <c r="E3" s="101"/>
      <c r="F3" s="101"/>
      <c r="G3" s="101"/>
      <c r="H3" s="101"/>
      <c r="I3" s="101"/>
      <c r="J3" s="101"/>
    </row>
    <row r="4" spans="1:15" s="1" customFormat="1" ht="15.75">
      <c r="A4" s="83"/>
      <c r="B4" s="102" t="s">
        <v>202</v>
      </c>
      <c r="C4" s="103"/>
      <c r="D4" s="103"/>
      <c r="E4" s="103"/>
      <c r="F4" s="103"/>
      <c r="G4" s="103"/>
      <c r="H4" s="103"/>
      <c r="I4" s="103"/>
      <c r="J4" s="103"/>
    </row>
    <row r="5" spans="1:15" s="1" customFormat="1" ht="15.75">
      <c r="A5" s="85"/>
      <c r="B5" s="102" t="s">
        <v>2</v>
      </c>
      <c r="C5" s="103"/>
      <c r="D5" s="103"/>
      <c r="E5" s="103"/>
      <c r="F5" s="103"/>
      <c r="G5" s="103"/>
      <c r="H5" s="103"/>
      <c r="I5" s="103"/>
      <c r="J5" s="103"/>
    </row>
    <row r="6" spans="1:15" ht="14.25" customHeight="1">
      <c r="A6" s="85"/>
      <c r="B6" s="104" t="s">
        <v>0</v>
      </c>
      <c r="C6" s="106" t="s">
        <v>1</v>
      </c>
      <c r="D6" s="106" t="s">
        <v>203</v>
      </c>
      <c r="E6" s="108" t="s">
        <v>194</v>
      </c>
      <c r="F6" s="108"/>
      <c r="G6" s="108"/>
      <c r="H6" s="78"/>
      <c r="I6" s="109" t="s">
        <v>106</v>
      </c>
      <c r="J6" s="109"/>
    </row>
    <row r="7" spans="1:15" ht="20.25" customHeight="1">
      <c r="A7" s="85"/>
      <c r="B7" s="104"/>
      <c r="C7" s="106"/>
      <c r="D7" s="106"/>
      <c r="E7" s="106" t="s">
        <v>204</v>
      </c>
      <c r="F7" s="106" t="s">
        <v>205</v>
      </c>
      <c r="G7" s="106" t="s">
        <v>206</v>
      </c>
      <c r="H7" s="76"/>
      <c r="I7" s="106" t="s">
        <v>122</v>
      </c>
      <c r="J7" s="106" t="s">
        <v>123</v>
      </c>
    </row>
    <row r="8" spans="1:15" ht="21.75" customHeight="1" thickBot="1">
      <c r="A8" s="85"/>
      <c r="B8" s="105"/>
      <c r="C8" s="107"/>
      <c r="D8" s="107"/>
      <c r="E8" s="107"/>
      <c r="F8" s="107"/>
      <c r="G8" s="107"/>
      <c r="H8" s="77"/>
      <c r="I8" s="107"/>
      <c r="J8" s="107"/>
    </row>
    <row r="9" spans="1:15" s="3" customFormat="1" ht="16.5" customHeight="1">
      <c r="A9" s="86"/>
      <c r="B9" s="8" t="s">
        <v>109</v>
      </c>
      <c r="C9" s="9">
        <f>+C10+C12+C23+C27+C33+C37+C52+C66+C68+C82+C93+C96+C120+C123</f>
        <v>407277.1817473165</v>
      </c>
      <c r="D9" s="9">
        <f>+D10+D12+D23+D27+D33+D37+D52+D66+D68+D82+D93+D96+D120+D123</f>
        <v>196782.52945541998</v>
      </c>
      <c r="E9" s="9">
        <f>+E10+E12+E23+E27+E33+E37+E52+E66+E68+E82+E93+E96+E120+E123</f>
        <v>121244.29267772999</v>
      </c>
      <c r="F9" s="9">
        <f>+F10+F12+F23+F27+F33+F37+F52+F66+F68+F82+F93+F96+F120+F123</f>
        <v>153930.47204829997</v>
      </c>
      <c r="G9" s="9">
        <f>+G10+G12+G23+G27+G33+G37+G52+G66+G68+G82+G93+G96+G120+G123</f>
        <v>194638.15598720999</v>
      </c>
      <c r="H9" s="9"/>
      <c r="I9" s="26">
        <f t="shared" ref="I9:I68" si="0">IF(C9&lt;&gt;0,(G9/C9)*100,0)</f>
        <v>47.790095961714762</v>
      </c>
      <c r="J9" s="26">
        <f t="shared" ref="J9:J24" si="1">IF(D9&lt;&gt;0,(G9/D9)*100,0)</f>
        <v>98.910282597675518</v>
      </c>
      <c r="M9" s="31"/>
    </row>
    <row r="10" spans="1:15" s="3" customFormat="1" ht="17.25" customHeight="1">
      <c r="A10" s="86"/>
      <c r="B10" s="40" t="s">
        <v>90</v>
      </c>
      <c r="C10" s="69">
        <f>+C11</f>
        <v>175.7</v>
      </c>
      <c r="D10" s="69">
        <f>+D11</f>
        <v>99.298131290000001</v>
      </c>
      <c r="E10" s="69">
        <f>+E11</f>
        <v>12.59532722</v>
      </c>
      <c r="F10" s="69">
        <f>+F11</f>
        <v>39.493203489999999</v>
      </c>
      <c r="G10" s="69">
        <f>+G11</f>
        <v>99.294974289999999</v>
      </c>
      <c r="H10" s="10"/>
      <c r="I10" s="70">
        <f t="shared" si="0"/>
        <v>56.513929590210587</v>
      </c>
      <c r="J10" s="70">
        <f t="shared" si="1"/>
        <v>99.996820685385529</v>
      </c>
      <c r="M10" s="31"/>
    </row>
    <row r="11" spans="1:15" s="5" customFormat="1" ht="19.5" customHeight="1">
      <c r="A11" s="87" t="s">
        <v>3</v>
      </c>
      <c r="B11" s="41" t="s">
        <v>195</v>
      </c>
      <c r="C11" s="35">
        <v>175.7</v>
      </c>
      <c r="D11" s="13">
        <v>99.298131290000001</v>
      </c>
      <c r="E11" s="13">
        <v>12.59532722</v>
      </c>
      <c r="F11" s="13">
        <v>39.493203489999999</v>
      </c>
      <c r="G11" s="13">
        <v>99.294974289999999</v>
      </c>
      <c r="H11" s="58"/>
      <c r="I11" s="12">
        <f t="shared" si="0"/>
        <v>56.513929590210587</v>
      </c>
      <c r="J11" s="12">
        <f t="shared" si="1"/>
        <v>99.996820685385529</v>
      </c>
      <c r="M11" s="31"/>
    </row>
    <row r="12" spans="1:15" s="6" customFormat="1" ht="13.5">
      <c r="A12" s="87"/>
      <c r="B12" s="42" t="s">
        <v>91</v>
      </c>
      <c r="C12" s="71">
        <f>+C13</f>
        <v>11403.734424</v>
      </c>
      <c r="D12" s="71">
        <f>+D13</f>
        <v>3967.6002848399994</v>
      </c>
      <c r="E12" s="71">
        <f>+E13</f>
        <v>1733.0018693800007</v>
      </c>
      <c r="F12" s="71">
        <f>+F13</f>
        <v>2483.9630352099998</v>
      </c>
      <c r="G12" s="71">
        <f>+G13</f>
        <v>3660.9951615200007</v>
      </c>
      <c r="H12" s="59"/>
      <c r="I12" s="70">
        <f t="shared" si="0"/>
        <v>32.103476154400497</v>
      </c>
      <c r="J12" s="70">
        <f t="shared" si="1"/>
        <v>92.272277918430419</v>
      </c>
      <c r="M12" s="31"/>
    </row>
    <row r="13" spans="1:15" s="6" customFormat="1" ht="30" customHeight="1">
      <c r="A13" s="88"/>
      <c r="B13" s="43" t="s">
        <v>4</v>
      </c>
      <c r="C13" s="36">
        <f>SUM(C14:C22)</f>
        <v>11403.734424</v>
      </c>
      <c r="D13" s="11">
        <f>SUM(D14:D22)</f>
        <v>3967.6002848399994</v>
      </c>
      <c r="E13" s="11">
        <f>SUM(E14:E22)</f>
        <v>1733.0018693800007</v>
      </c>
      <c r="F13" s="11">
        <f>SUM(F14:F22)</f>
        <v>2483.9630352099998</v>
      </c>
      <c r="G13" s="11">
        <f>SUM(G14:G22)</f>
        <v>3660.9951615200007</v>
      </c>
      <c r="H13" s="60"/>
      <c r="I13" s="15">
        <f t="shared" si="0"/>
        <v>32.103476154400497</v>
      </c>
      <c r="J13" s="15">
        <f t="shared" si="1"/>
        <v>92.272277918430419</v>
      </c>
      <c r="M13" s="31"/>
    </row>
    <row r="14" spans="1:15" s="6" customFormat="1" ht="16.5" customHeight="1">
      <c r="A14" s="87" t="s">
        <v>5</v>
      </c>
      <c r="B14" s="44" t="s">
        <v>140</v>
      </c>
      <c r="C14" s="35">
        <v>130.89422099999999</v>
      </c>
      <c r="D14" s="13">
        <v>34.776640450000009</v>
      </c>
      <c r="E14" s="13">
        <v>23.343686119999997</v>
      </c>
      <c r="F14" s="13">
        <v>29.255369699999999</v>
      </c>
      <c r="G14" s="13">
        <v>33.617921070000008</v>
      </c>
      <c r="H14" s="61"/>
      <c r="I14" s="12">
        <f t="shared" si="0"/>
        <v>25.683273725277765</v>
      </c>
      <c r="J14" s="12">
        <f t="shared" si="1"/>
        <v>96.668110073294898</v>
      </c>
      <c r="M14" s="32"/>
      <c r="O14" s="33"/>
    </row>
    <row r="15" spans="1:15" s="6" customFormat="1" ht="16.5" customHeight="1">
      <c r="A15" s="89" t="s">
        <v>6</v>
      </c>
      <c r="B15" s="44" t="s">
        <v>7</v>
      </c>
      <c r="C15" s="35">
        <v>219.36050800000001</v>
      </c>
      <c r="D15" s="13">
        <v>68.261913050000018</v>
      </c>
      <c r="E15" s="13">
        <v>44.789918300000004</v>
      </c>
      <c r="F15" s="13">
        <v>58.808215609999998</v>
      </c>
      <c r="G15" s="13">
        <v>67.065215149999986</v>
      </c>
      <c r="H15" s="61"/>
      <c r="I15" s="12">
        <f t="shared" si="0"/>
        <v>30.573057913414381</v>
      </c>
      <c r="J15" s="12">
        <f t="shared" si="1"/>
        <v>98.246902487008413</v>
      </c>
      <c r="M15" s="32"/>
      <c r="O15" s="33"/>
    </row>
    <row r="16" spans="1:15" s="6" customFormat="1" ht="24">
      <c r="A16" s="89" t="s">
        <v>8</v>
      </c>
      <c r="B16" s="44" t="s">
        <v>9</v>
      </c>
      <c r="C16" s="35">
        <v>14.103168</v>
      </c>
      <c r="D16" s="13">
        <v>6.3301209799999993</v>
      </c>
      <c r="E16" s="13">
        <v>4.0965754200000015</v>
      </c>
      <c r="F16" s="13">
        <v>5.2766640700000007</v>
      </c>
      <c r="G16" s="13">
        <v>6.2162370899999999</v>
      </c>
      <c r="H16" s="61"/>
      <c r="I16" s="12">
        <f t="shared" si="0"/>
        <v>44.076884640387185</v>
      </c>
      <c r="J16" s="12">
        <f t="shared" si="1"/>
        <v>98.200920798199348</v>
      </c>
      <c r="M16" s="32"/>
      <c r="O16" s="33"/>
    </row>
    <row r="17" spans="1:15" s="6" customFormat="1" ht="29.25" customHeight="1">
      <c r="A17" s="87" t="s">
        <v>10</v>
      </c>
      <c r="B17" s="44" t="s">
        <v>141</v>
      </c>
      <c r="C17" s="35">
        <v>1336.2991979999999</v>
      </c>
      <c r="D17" s="13">
        <v>566.53565069000035</v>
      </c>
      <c r="E17" s="13">
        <v>401.88071738000031</v>
      </c>
      <c r="F17" s="13">
        <v>468.62549109999998</v>
      </c>
      <c r="G17" s="13">
        <v>537.88810611999997</v>
      </c>
      <c r="H17" s="61"/>
      <c r="I17" s="12">
        <f t="shared" si="0"/>
        <v>40.252071311951802</v>
      </c>
      <c r="J17" s="12">
        <f t="shared" si="1"/>
        <v>94.943381844530052</v>
      </c>
      <c r="M17" s="32"/>
      <c r="O17" s="33"/>
    </row>
    <row r="18" spans="1:15" s="6" customFormat="1" ht="27" customHeight="1">
      <c r="A18" s="87" t="s">
        <v>142</v>
      </c>
      <c r="B18" s="44" t="s">
        <v>143</v>
      </c>
      <c r="C18" s="35">
        <v>0.5</v>
      </c>
      <c r="D18" s="13">
        <v>0.5</v>
      </c>
      <c r="E18" s="13">
        <v>0.35</v>
      </c>
      <c r="F18" s="13">
        <v>0.35</v>
      </c>
      <c r="G18" s="13">
        <v>0.35</v>
      </c>
      <c r="H18" s="61"/>
      <c r="I18" s="12">
        <f t="shared" si="0"/>
        <v>70</v>
      </c>
      <c r="J18" s="12">
        <f t="shared" si="1"/>
        <v>70</v>
      </c>
      <c r="M18" s="32"/>
      <c r="O18" s="33"/>
    </row>
    <row r="19" spans="1:15" s="6" customFormat="1" ht="13.5">
      <c r="A19" s="87" t="s">
        <v>11</v>
      </c>
      <c r="B19" s="44" t="s">
        <v>144</v>
      </c>
      <c r="C19" s="35">
        <v>1040.285811</v>
      </c>
      <c r="D19" s="13">
        <v>437.19188889999992</v>
      </c>
      <c r="E19" s="13">
        <v>228.27210548000005</v>
      </c>
      <c r="F19" s="13">
        <v>323.30226214000004</v>
      </c>
      <c r="G19" s="13">
        <v>419.45917205000006</v>
      </c>
      <c r="H19" s="61"/>
      <c r="I19" s="12">
        <f t="shared" si="0"/>
        <v>40.32153160358736</v>
      </c>
      <c r="J19" s="12">
        <f t="shared" si="1"/>
        <v>95.943951088704679</v>
      </c>
      <c r="M19" s="32"/>
      <c r="O19" s="33"/>
    </row>
    <row r="20" spans="1:15" s="6" customFormat="1" ht="13.5">
      <c r="A20" s="87" t="s">
        <v>12</v>
      </c>
      <c r="B20" s="44" t="s">
        <v>145</v>
      </c>
      <c r="C20" s="35">
        <v>7141.3915180000004</v>
      </c>
      <c r="D20" s="13">
        <v>2252.7704110599993</v>
      </c>
      <c r="E20" s="13">
        <v>966.9046392900002</v>
      </c>
      <c r="F20" s="13">
        <v>1338.7302383499998</v>
      </c>
      <c r="G20" s="13">
        <v>2133.3762693500007</v>
      </c>
      <c r="H20" s="61"/>
      <c r="I20" s="12">
        <f t="shared" si="0"/>
        <v>29.873397418035253</v>
      </c>
      <c r="J20" s="12">
        <f t="shared" si="1"/>
        <v>94.700119411910251</v>
      </c>
      <c r="M20" s="32"/>
      <c r="O20" s="33"/>
    </row>
    <row r="21" spans="1:15" s="7" customFormat="1" ht="27.75" customHeight="1">
      <c r="A21" s="87" t="s">
        <v>146</v>
      </c>
      <c r="B21" s="44" t="s">
        <v>147</v>
      </c>
      <c r="C21" s="35">
        <v>1284.06</v>
      </c>
      <c r="D21" s="13">
        <v>445.83845462000005</v>
      </c>
      <c r="E21" s="13">
        <v>43.816050259999997</v>
      </c>
      <c r="F21" s="13">
        <v>201.61165975000003</v>
      </c>
      <c r="G21" s="13">
        <v>359.16777373999997</v>
      </c>
      <c r="H21" s="61"/>
      <c r="I21" s="12">
        <f t="shared" si="0"/>
        <v>27.97126098001651</v>
      </c>
      <c r="J21" s="12">
        <f t="shared" si="1"/>
        <v>80.560070585685168</v>
      </c>
      <c r="M21" s="32"/>
      <c r="N21" s="6"/>
      <c r="O21" s="33"/>
    </row>
    <row r="22" spans="1:15" s="7" customFormat="1" ht="13.5">
      <c r="A22" s="87" t="s">
        <v>149</v>
      </c>
      <c r="B22" s="44" t="s">
        <v>148</v>
      </c>
      <c r="C22" s="35">
        <v>236.84</v>
      </c>
      <c r="D22" s="13">
        <v>155.39520508999999</v>
      </c>
      <c r="E22" s="13">
        <v>19.548177129999999</v>
      </c>
      <c r="F22" s="13">
        <v>58.003134489999994</v>
      </c>
      <c r="G22" s="13">
        <v>103.85446694999999</v>
      </c>
      <c r="H22" s="61"/>
      <c r="I22" s="12">
        <f t="shared" si="0"/>
        <v>43.850053601587561</v>
      </c>
      <c r="J22" s="12">
        <f t="shared" si="1"/>
        <v>66.832478447356706</v>
      </c>
      <c r="M22" s="32"/>
      <c r="N22" s="6"/>
      <c r="O22" s="33"/>
    </row>
    <row r="23" spans="1:15" s="7" customFormat="1" ht="28.5" customHeight="1">
      <c r="A23" s="88"/>
      <c r="B23" s="40" t="s">
        <v>92</v>
      </c>
      <c r="C23" s="69">
        <f>SUM(C24:C26)</f>
        <v>16750.78931</v>
      </c>
      <c r="D23" s="69">
        <f>SUM(D24:D26)</f>
        <v>8603.5059822700005</v>
      </c>
      <c r="E23" s="69">
        <f>SUM(E24:E26)</f>
        <v>3131.2069503900002</v>
      </c>
      <c r="F23" s="69">
        <f>SUM(F24:F26)</f>
        <v>6202.6737503900004</v>
      </c>
      <c r="G23" s="69">
        <f>SUM(G24:G26)</f>
        <v>8512.02046032</v>
      </c>
      <c r="H23" s="62"/>
      <c r="I23" s="70">
        <f t="shared" si="0"/>
        <v>50.815638014373668</v>
      </c>
      <c r="J23" s="70">
        <f t="shared" si="1"/>
        <v>98.936648360115825</v>
      </c>
      <c r="M23" s="31"/>
      <c r="N23" s="6"/>
      <c r="O23" s="33"/>
    </row>
    <row r="24" spans="1:15" s="7" customFormat="1" ht="13.5">
      <c r="A24" s="90" t="s">
        <v>151</v>
      </c>
      <c r="B24" s="45" t="s">
        <v>150</v>
      </c>
      <c r="C24" s="35">
        <v>8416.7096380000003</v>
      </c>
      <c r="D24" s="13">
        <v>2882.8265004899999</v>
      </c>
      <c r="E24" s="13">
        <v>807.30785838999998</v>
      </c>
      <c r="F24" s="13">
        <v>1826.2369063900001</v>
      </c>
      <c r="G24" s="13">
        <v>2791.8100120499998</v>
      </c>
      <c r="H24" s="61"/>
      <c r="I24" s="12">
        <f t="shared" si="0"/>
        <v>33.169850596312081</v>
      </c>
      <c r="J24" s="12">
        <f t="shared" si="1"/>
        <v>96.842803809923012</v>
      </c>
      <c r="M24" s="32"/>
      <c r="N24" s="6"/>
      <c r="O24" s="33"/>
    </row>
    <row r="25" spans="1:15" s="7" customFormat="1" ht="18.75" customHeight="1">
      <c r="A25" s="90" t="s">
        <v>152</v>
      </c>
      <c r="B25" s="45" t="s">
        <v>154</v>
      </c>
      <c r="C25" s="35">
        <v>5200</v>
      </c>
      <c r="D25" s="13">
        <v>4029.2836309999998</v>
      </c>
      <c r="E25" s="13">
        <v>1454.2876679999999</v>
      </c>
      <c r="F25" s="13">
        <v>3491.0639550000001</v>
      </c>
      <c r="G25" s="13">
        <v>4029.2836309999998</v>
      </c>
      <c r="H25" s="61"/>
      <c r="I25" s="12">
        <f t="shared" si="0"/>
        <v>77.486223673076921</v>
      </c>
      <c r="J25" s="12">
        <f>IF(D25&lt;&gt;0,(G25/D25)*100,0)</f>
        <v>100</v>
      </c>
      <c r="M25" s="32"/>
      <c r="N25" s="6"/>
      <c r="O25" s="33"/>
    </row>
    <row r="26" spans="1:15" s="7" customFormat="1" ht="24">
      <c r="A26" s="87" t="s">
        <v>153</v>
      </c>
      <c r="B26" s="45" t="s">
        <v>155</v>
      </c>
      <c r="C26" s="35">
        <v>3134.0796719999998</v>
      </c>
      <c r="D26" s="13">
        <v>1691.39585078</v>
      </c>
      <c r="E26" s="13">
        <v>869.61142400000006</v>
      </c>
      <c r="F26" s="13">
        <v>885.37288899999999</v>
      </c>
      <c r="G26" s="13">
        <v>1690.9268172699999</v>
      </c>
      <c r="H26" s="61"/>
      <c r="I26" s="12">
        <f t="shared" si="0"/>
        <v>53.952898274310371</v>
      </c>
      <c r="J26" s="12">
        <f t="shared" ref="J26:J53" si="2">IF(D26&lt;&gt;0,(G26/D26)*100,0)</f>
        <v>99.972269441846876</v>
      </c>
      <c r="M26" s="32"/>
      <c r="N26" s="6"/>
      <c r="O26" s="33"/>
    </row>
    <row r="27" spans="1:15" s="7" customFormat="1" ht="18.75" customHeight="1">
      <c r="A27" s="87"/>
      <c r="B27" s="42" t="s">
        <v>94</v>
      </c>
      <c r="C27" s="69">
        <f>SUM(C28:C29)</f>
        <v>20507.176394999999</v>
      </c>
      <c r="D27" s="69">
        <f>SUM(D28:D29)</f>
        <v>7881.5219939999997</v>
      </c>
      <c r="E27" s="69">
        <f>SUM(E28:E29)</f>
        <v>3960.7423710599996</v>
      </c>
      <c r="F27" s="69">
        <f>SUM(F28:F29)</f>
        <v>5713.4661929499998</v>
      </c>
      <c r="G27" s="69">
        <f>SUM(G28:G29)</f>
        <v>7873.7342938199999</v>
      </c>
      <c r="H27" s="62"/>
      <c r="I27" s="70">
        <f t="shared" si="0"/>
        <v>38.395019100434283</v>
      </c>
      <c r="J27" s="70">
        <f t="shared" si="2"/>
        <v>99.9011904022354</v>
      </c>
      <c r="M27" s="31"/>
      <c r="N27" s="6"/>
      <c r="O27" s="33"/>
    </row>
    <row r="28" spans="1:15" s="7" customFormat="1" ht="18.75" customHeight="1">
      <c r="A28" s="87" t="s">
        <v>15</v>
      </c>
      <c r="B28" s="45" t="s">
        <v>16</v>
      </c>
      <c r="C28" s="35">
        <v>1799.5</v>
      </c>
      <c r="D28" s="13">
        <v>644.52141971999993</v>
      </c>
      <c r="E28" s="13">
        <v>316.99693446999999</v>
      </c>
      <c r="F28" s="13">
        <v>483.77525949</v>
      </c>
      <c r="G28" s="13">
        <v>644.42575494000005</v>
      </c>
      <c r="H28" s="61"/>
      <c r="I28" s="12">
        <f t="shared" si="0"/>
        <v>35.811378435120872</v>
      </c>
      <c r="J28" s="12">
        <f t="shared" si="2"/>
        <v>99.985157238057127</v>
      </c>
      <c r="M28" s="32"/>
      <c r="N28" s="6"/>
      <c r="O28" s="33"/>
    </row>
    <row r="29" spans="1:15" s="7" customFormat="1" ht="18.75" customHeight="1">
      <c r="A29" s="87"/>
      <c r="B29" s="46" t="s">
        <v>17</v>
      </c>
      <c r="C29" s="36">
        <f>SUM(C30:C32)</f>
        <v>18707.676394999999</v>
      </c>
      <c r="D29" s="11">
        <f>SUM(D30:D32)</f>
        <v>7237.0005742799995</v>
      </c>
      <c r="E29" s="11">
        <f>SUM(E30:E32)</f>
        <v>3643.7454365899998</v>
      </c>
      <c r="F29" s="11">
        <f>SUM(F30:F32)</f>
        <v>5229.6909334599995</v>
      </c>
      <c r="G29" s="11">
        <f>SUM(G30:G32)</f>
        <v>7229.30853888</v>
      </c>
      <c r="H29" s="60"/>
      <c r="I29" s="15">
        <f t="shared" si="0"/>
        <v>38.643540684786366</v>
      </c>
      <c r="J29" s="15">
        <f t="shared" si="2"/>
        <v>99.893712383727916</v>
      </c>
      <c r="M29" s="31"/>
      <c r="N29" s="6"/>
      <c r="O29" s="33"/>
    </row>
    <row r="30" spans="1:15" s="7" customFormat="1" ht="31.5" customHeight="1">
      <c r="A30" s="87" t="s">
        <v>18</v>
      </c>
      <c r="B30" s="44" t="s">
        <v>19</v>
      </c>
      <c r="C30" s="35">
        <v>14615.976395</v>
      </c>
      <c r="D30" s="13">
        <v>4706.2080494100001</v>
      </c>
      <c r="E30" s="13">
        <v>2526.3208604700003</v>
      </c>
      <c r="F30" s="13">
        <v>3491.498302089999</v>
      </c>
      <c r="G30" s="13">
        <v>4699.1722966999996</v>
      </c>
      <c r="H30" s="61"/>
      <c r="I30" s="12">
        <f t="shared" si="0"/>
        <v>32.150929706670475</v>
      </c>
      <c r="J30" s="12">
        <f t="shared" si="2"/>
        <v>99.850500601840537</v>
      </c>
      <c r="M30" s="32"/>
      <c r="N30" s="6"/>
      <c r="O30" s="33"/>
    </row>
    <row r="31" spans="1:15" s="7" customFormat="1" ht="31.5" customHeight="1">
      <c r="A31" s="87" t="s">
        <v>20</v>
      </c>
      <c r="B31" s="44" t="s">
        <v>117</v>
      </c>
      <c r="C31" s="35">
        <v>3791.7</v>
      </c>
      <c r="D31" s="13">
        <v>2417.3764447599997</v>
      </c>
      <c r="E31" s="13">
        <v>1069.1290449099999</v>
      </c>
      <c r="F31" s="13">
        <v>1669.3944314600003</v>
      </c>
      <c r="G31" s="13">
        <v>2416.7593140700001</v>
      </c>
      <c r="H31" s="61"/>
      <c r="I31" s="12">
        <f t="shared" si="0"/>
        <v>63.73814684890683</v>
      </c>
      <c r="J31" s="12">
        <f t="shared" si="2"/>
        <v>99.974471055538856</v>
      </c>
      <c r="M31" s="32"/>
      <c r="N31" s="6"/>
      <c r="O31" s="33"/>
    </row>
    <row r="32" spans="1:15" s="7" customFormat="1" ht="31.5" customHeight="1">
      <c r="A32" s="87" t="s">
        <v>21</v>
      </c>
      <c r="B32" s="44" t="s">
        <v>128</v>
      </c>
      <c r="C32" s="35">
        <v>300</v>
      </c>
      <c r="D32" s="13">
        <v>113.41608010999997</v>
      </c>
      <c r="E32" s="13">
        <v>48.295531209999979</v>
      </c>
      <c r="F32" s="13">
        <v>68.79819990999998</v>
      </c>
      <c r="G32" s="13">
        <v>113.37692810999995</v>
      </c>
      <c r="H32" s="61"/>
      <c r="I32" s="12">
        <f t="shared" si="0"/>
        <v>37.792309369999984</v>
      </c>
      <c r="J32" s="12">
        <f t="shared" si="2"/>
        <v>99.965479321836867</v>
      </c>
      <c r="M32" s="32"/>
      <c r="N32" s="6"/>
      <c r="O32" s="33"/>
    </row>
    <row r="33" spans="1:15" s="7" customFormat="1" ht="20.25" customHeight="1">
      <c r="A33" s="91"/>
      <c r="B33" s="47" t="s">
        <v>119</v>
      </c>
      <c r="C33" s="69">
        <f>SUM(C34:C36)</f>
        <v>2670.507055</v>
      </c>
      <c r="D33" s="69">
        <f>SUM(D34:D36)</f>
        <v>839.12164630000007</v>
      </c>
      <c r="E33" s="69">
        <f>SUM(E34:E36)</f>
        <v>161.72892850000002</v>
      </c>
      <c r="F33" s="69">
        <f>SUM(F34:F36)</f>
        <v>503.85124911000008</v>
      </c>
      <c r="G33" s="69">
        <f>SUM(G34:G36)</f>
        <v>839.12164564000011</v>
      </c>
      <c r="H33" s="62"/>
      <c r="I33" s="70">
        <f t="shared" si="0"/>
        <v>31.42180972968821</v>
      </c>
      <c r="J33" s="70">
        <f t="shared" si="2"/>
        <v>99.99999992134633</v>
      </c>
      <c r="M33" s="31"/>
      <c r="N33" s="6"/>
      <c r="O33" s="33"/>
    </row>
    <row r="34" spans="1:15" s="7" customFormat="1" ht="24">
      <c r="A34" s="92" t="s">
        <v>22</v>
      </c>
      <c r="B34" s="48" t="s">
        <v>137</v>
      </c>
      <c r="C34" s="35">
        <v>204.94857300000001</v>
      </c>
      <c r="D34" s="13">
        <v>198.80871976999998</v>
      </c>
      <c r="E34" s="13">
        <v>1.5715998099999999</v>
      </c>
      <c r="F34" s="13">
        <v>198.43936083000003</v>
      </c>
      <c r="G34" s="13">
        <v>198.80871977000001</v>
      </c>
      <c r="H34" s="61"/>
      <c r="I34" s="12">
        <f t="shared" si="0"/>
        <v>97.004198106809952</v>
      </c>
      <c r="J34" s="12">
        <f t="shared" si="2"/>
        <v>100.00000000000003</v>
      </c>
      <c r="M34" s="32"/>
      <c r="N34" s="6"/>
      <c r="O34" s="33"/>
    </row>
    <row r="35" spans="1:15" s="7" customFormat="1" ht="13.5">
      <c r="A35" s="92" t="s">
        <v>23</v>
      </c>
      <c r="B35" s="48" t="s">
        <v>138</v>
      </c>
      <c r="C35" s="35">
        <v>2350.5</v>
      </c>
      <c r="D35" s="13">
        <v>527.87905618000002</v>
      </c>
      <c r="E35" s="13">
        <v>158.71630896000002</v>
      </c>
      <c r="F35" s="13">
        <v>193.30936937000001</v>
      </c>
      <c r="G35" s="13">
        <v>527.87905552000007</v>
      </c>
      <c r="H35" s="61"/>
      <c r="I35" s="12">
        <f t="shared" si="0"/>
        <v>22.45816020080834</v>
      </c>
      <c r="J35" s="12">
        <f t="shared" si="2"/>
        <v>99.999999874971365</v>
      </c>
      <c r="M35" s="32"/>
      <c r="N35" s="6"/>
      <c r="O35" s="33"/>
    </row>
    <row r="36" spans="1:15" s="7" customFormat="1" ht="24">
      <c r="A36" s="92" t="s">
        <v>24</v>
      </c>
      <c r="B36" s="48" t="s">
        <v>156</v>
      </c>
      <c r="C36" s="35">
        <v>115.058482</v>
      </c>
      <c r="D36" s="13">
        <v>112.43387035000001</v>
      </c>
      <c r="E36" s="13">
        <v>1.4410197300000001</v>
      </c>
      <c r="F36" s="13">
        <v>112.10251891000001</v>
      </c>
      <c r="G36" s="13">
        <v>112.43387035000001</v>
      </c>
      <c r="H36" s="61"/>
      <c r="I36" s="12">
        <f t="shared" si="0"/>
        <v>97.718889034186986</v>
      </c>
      <c r="J36" s="12">
        <f t="shared" si="2"/>
        <v>100</v>
      </c>
      <c r="M36" s="32"/>
      <c r="N36" s="6"/>
      <c r="O36" s="33"/>
    </row>
    <row r="37" spans="1:15" s="7" customFormat="1" ht="16.5" customHeight="1">
      <c r="A37" s="93"/>
      <c r="B37" s="49" t="s">
        <v>95</v>
      </c>
      <c r="C37" s="72">
        <f>+C38+C41+C44+C46+SUM(C48:C51)</f>
        <v>41624.458463000003</v>
      </c>
      <c r="D37" s="72">
        <f>+D38+D41+D44+D46+SUM(D48:D51)</f>
        <v>23217.701762879999</v>
      </c>
      <c r="E37" s="72">
        <f>+E38+E41+E44+E46+SUM(E48:E51)</f>
        <v>16882.35452031</v>
      </c>
      <c r="F37" s="72">
        <f>+F38+F41+F44+F46+SUM(F48:F51)</f>
        <v>17354.355208189998</v>
      </c>
      <c r="G37" s="72">
        <f>+G38+G41+G44+G46+SUM(G48:G51)</f>
        <v>23206.994079470001</v>
      </c>
      <c r="H37" s="63"/>
      <c r="I37" s="70">
        <f t="shared" si="0"/>
        <v>55.753263673324923</v>
      </c>
      <c r="J37" s="70">
        <f t="shared" si="2"/>
        <v>99.953881381028353</v>
      </c>
      <c r="M37" s="31"/>
      <c r="N37" s="6"/>
      <c r="O37" s="33"/>
    </row>
    <row r="38" spans="1:15" s="7" customFormat="1" ht="13.5">
      <c r="A38" s="94"/>
      <c r="B38" s="50" t="s">
        <v>190</v>
      </c>
      <c r="C38" s="37">
        <f>SUM(C39:C40)</f>
        <v>4796.6536729999998</v>
      </c>
      <c r="D38" s="14">
        <f>SUM(D39:D40)</f>
        <v>2383.49826687</v>
      </c>
      <c r="E38" s="14">
        <f>SUM(E39:E40)</f>
        <v>1685.9373442200001</v>
      </c>
      <c r="F38" s="14">
        <f>SUM(F39:F40)</f>
        <v>2084.5566534600002</v>
      </c>
      <c r="G38" s="14">
        <f>SUM(G39:G40)</f>
        <v>2373.2358799099998</v>
      </c>
      <c r="H38" s="64"/>
      <c r="I38" s="15">
        <f t="shared" si="0"/>
        <v>49.47690706270425</v>
      </c>
      <c r="J38" s="15">
        <f t="shared" si="2"/>
        <v>99.569440133326509</v>
      </c>
      <c r="M38" s="31"/>
      <c r="N38" s="6"/>
      <c r="O38" s="33"/>
    </row>
    <row r="39" spans="1:15" s="7" customFormat="1" ht="24">
      <c r="A39" s="94" t="s">
        <v>181</v>
      </c>
      <c r="B39" s="51" t="s">
        <v>180</v>
      </c>
      <c r="C39" s="35">
        <v>4650.916209</v>
      </c>
      <c r="D39" s="13">
        <v>2314.3262817599998</v>
      </c>
      <c r="E39" s="13">
        <v>1638.04022622</v>
      </c>
      <c r="F39" s="13">
        <v>2026.56368019</v>
      </c>
      <c r="G39" s="13">
        <v>2306.4880946599997</v>
      </c>
      <c r="H39" s="61"/>
      <c r="I39" s="12">
        <f t="shared" si="0"/>
        <v>49.592123164823064</v>
      </c>
      <c r="J39" s="12">
        <f t="shared" si="2"/>
        <v>99.661318839881147</v>
      </c>
      <c r="M39" s="32"/>
      <c r="N39" s="6"/>
      <c r="O39" s="33"/>
    </row>
    <row r="40" spans="1:15" s="7" customFormat="1" ht="13.5">
      <c r="A40" s="93" t="s">
        <v>6</v>
      </c>
      <c r="B40" s="52" t="s">
        <v>7</v>
      </c>
      <c r="C40" s="35">
        <v>145.73746399999999</v>
      </c>
      <c r="D40" s="13">
        <v>69.171985109999994</v>
      </c>
      <c r="E40" s="13">
        <v>47.897117999999999</v>
      </c>
      <c r="F40" s="13">
        <v>57.99297327</v>
      </c>
      <c r="G40" s="13">
        <v>66.747785250000007</v>
      </c>
      <c r="H40" s="61"/>
      <c r="I40" s="12">
        <f t="shared" si="0"/>
        <v>45.800018346689505</v>
      </c>
      <c r="J40" s="12">
        <f t="shared" si="2"/>
        <v>96.495402212116758</v>
      </c>
      <c r="M40" s="32"/>
      <c r="N40" s="6"/>
      <c r="O40" s="33"/>
    </row>
    <row r="41" spans="1:15" s="7" customFormat="1" ht="12.75">
      <c r="A41" s="95"/>
      <c r="B41" s="50" t="s">
        <v>27</v>
      </c>
      <c r="C41" s="38">
        <f>SUM(C42:C43)</f>
        <v>105.47993</v>
      </c>
      <c r="D41" s="16">
        <f>SUM(D42:D43)</f>
        <v>68.766511109999996</v>
      </c>
      <c r="E41" s="16">
        <f>SUM(E42:E43)</f>
        <v>27.02286037</v>
      </c>
      <c r="F41" s="16">
        <f>SUM(F42:F43)</f>
        <v>63.926326710000012</v>
      </c>
      <c r="G41" s="16">
        <f>SUM(G42:G43)</f>
        <v>68.766511109999996</v>
      </c>
      <c r="H41" s="65"/>
      <c r="I41" s="15">
        <f t="shared" si="0"/>
        <v>65.193929413870492</v>
      </c>
      <c r="J41" s="15">
        <f t="shared" si="2"/>
        <v>100</v>
      </c>
      <c r="M41" s="31"/>
      <c r="N41" s="6"/>
      <c r="O41" s="33"/>
    </row>
    <row r="42" spans="1:15" s="7" customFormat="1" ht="13.5">
      <c r="A42" s="93" t="s">
        <v>28</v>
      </c>
      <c r="B42" s="52" t="s">
        <v>29</v>
      </c>
      <c r="C42" s="35">
        <v>76.156054999999995</v>
      </c>
      <c r="D42" s="13">
        <v>67.948913129999994</v>
      </c>
      <c r="E42" s="13">
        <v>26.92282247</v>
      </c>
      <c r="F42" s="13">
        <v>63.482122730000015</v>
      </c>
      <c r="G42" s="13">
        <v>67.948913129999994</v>
      </c>
      <c r="H42" s="61"/>
      <c r="I42" s="12">
        <f t="shared" si="0"/>
        <v>89.223257599149534</v>
      </c>
      <c r="J42" s="12">
        <f t="shared" si="2"/>
        <v>100</v>
      </c>
      <c r="M42" s="32"/>
      <c r="N42" s="6"/>
      <c r="O42" s="33"/>
    </row>
    <row r="43" spans="1:15" s="7" customFormat="1" ht="13.5">
      <c r="A43" s="93" t="s">
        <v>30</v>
      </c>
      <c r="B43" s="52" t="s">
        <v>31</v>
      </c>
      <c r="C43" s="35">
        <v>29.323875000000001</v>
      </c>
      <c r="D43" s="13">
        <v>0.81759797999999995</v>
      </c>
      <c r="E43" s="13">
        <v>0.1000379</v>
      </c>
      <c r="F43" s="13">
        <v>0.44420398</v>
      </c>
      <c r="G43" s="13">
        <v>0.81759797999999995</v>
      </c>
      <c r="H43" s="61"/>
      <c r="I43" s="12">
        <f t="shared" si="0"/>
        <v>2.7881648656598075</v>
      </c>
      <c r="J43" s="12">
        <f t="shared" si="2"/>
        <v>100</v>
      </c>
      <c r="M43" s="32"/>
      <c r="N43" s="6"/>
      <c r="O43" s="33"/>
    </row>
    <row r="44" spans="1:15" s="7" customFormat="1" ht="24">
      <c r="A44" s="95"/>
      <c r="B44" s="50" t="s">
        <v>32</v>
      </c>
      <c r="C44" s="36">
        <f>SUM(C45:C45)</f>
        <v>26.856933000000001</v>
      </c>
      <c r="D44" s="11">
        <f>SUM(D45:D45)</f>
        <v>10.79815647</v>
      </c>
      <c r="E44" s="11">
        <f>SUM(E45:E45)</f>
        <v>6.6851415799999998</v>
      </c>
      <c r="F44" s="11">
        <f>SUM(F45:F45)</f>
        <v>9.0146131000000018</v>
      </c>
      <c r="G44" s="11">
        <f>SUM(G45:G45)</f>
        <v>10.79815647</v>
      </c>
      <c r="H44" s="60"/>
      <c r="I44" s="22">
        <f t="shared" si="0"/>
        <v>40.20621591452754</v>
      </c>
      <c r="J44" s="22">
        <f t="shared" si="2"/>
        <v>100</v>
      </c>
      <c r="M44" s="31"/>
      <c r="N44" s="6"/>
      <c r="O44" s="33"/>
    </row>
    <row r="45" spans="1:15" s="7" customFormat="1" ht="13.5">
      <c r="A45" s="93" t="s">
        <v>30</v>
      </c>
      <c r="B45" s="51" t="s">
        <v>31</v>
      </c>
      <c r="C45" s="35">
        <v>26.856933000000001</v>
      </c>
      <c r="D45" s="13">
        <v>10.79815647</v>
      </c>
      <c r="E45" s="13">
        <v>6.6851415799999998</v>
      </c>
      <c r="F45" s="13">
        <v>9.0146131000000018</v>
      </c>
      <c r="G45" s="13">
        <v>10.79815647</v>
      </c>
      <c r="H45" s="61"/>
      <c r="I45" s="12">
        <f t="shared" si="0"/>
        <v>40.20621591452754</v>
      </c>
      <c r="J45" s="12">
        <f t="shared" si="2"/>
        <v>100</v>
      </c>
      <c r="M45" s="32"/>
      <c r="N45" s="6"/>
      <c r="O45" s="33"/>
    </row>
    <row r="46" spans="1:15" s="7" customFormat="1" ht="13.5">
      <c r="A46" s="93"/>
      <c r="B46" s="50" t="s">
        <v>33</v>
      </c>
      <c r="C46" s="36">
        <f>+C47</f>
        <v>101.63492100000001</v>
      </c>
      <c r="D46" s="11">
        <f>+D47</f>
        <v>35.905233899999999</v>
      </c>
      <c r="E46" s="11">
        <f>+E47</f>
        <v>20.094616440000003</v>
      </c>
      <c r="F46" s="11">
        <f>+F47</f>
        <v>30.671815030000001</v>
      </c>
      <c r="G46" s="11">
        <f>+G47</f>
        <v>35.460235329999996</v>
      </c>
      <c r="H46" s="60"/>
      <c r="I46" s="15">
        <f t="shared" si="0"/>
        <v>34.889814427070789</v>
      </c>
      <c r="J46" s="15">
        <f t="shared" si="2"/>
        <v>98.760630354785121</v>
      </c>
      <c r="M46" s="31"/>
      <c r="N46" s="6"/>
      <c r="O46" s="33"/>
    </row>
    <row r="47" spans="1:15" s="7" customFormat="1" ht="24" customHeight="1">
      <c r="A47" s="87" t="s">
        <v>34</v>
      </c>
      <c r="B47" s="51" t="s">
        <v>35</v>
      </c>
      <c r="C47" s="35">
        <v>101.63492100000001</v>
      </c>
      <c r="D47" s="13">
        <v>35.905233899999999</v>
      </c>
      <c r="E47" s="13">
        <v>20.094616440000003</v>
      </c>
      <c r="F47" s="13">
        <v>30.671815030000001</v>
      </c>
      <c r="G47" s="13">
        <v>35.460235329999996</v>
      </c>
      <c r="H47" s="61"/>
      <c r="I47" s="12">
        <f t="shared" si="0"/>
        <v>34.889814427070789</v>
      </c>
      <c r="J47" s="12">
        <f t="shared" si="2"/>
        <v>98.760630354785121</v>
      </c>
      <c r="M47" s="32"/>
      <c r="N47" s="6"/>
      <c r="O47" s="33"/>
    </row>
    <row r="48" spans="1:15" s="7" customFormat="1" ht="13.5">
      <c r="A48" s="93" t="s">
        <v>25</v>
      </c>
      <c r="B48" s="53" t="s">
        <v>26</v>
      </c>
      <c r="C48" s="35">
        <v>1515.911529</v>
      </c>
      <c r="D48" s="13">
        <v>1469.70611618</v>
      </c>
      <c r="E48" s="13">
        <v>1453.9600518</v>
      </c>
      <c r="F48" s="13">
        <v>1456.89251208</v>
      </c>
      <c r="G48" s="13">
        <v>1469.70611618</v>
      </c>
      <c r="H48" s="61"/>
      <c r="I48" s="12">
        <f t="shared" si="0"/>
        <v>96.951971672747931</v>
      </c>
      <c r="J48" s="12">
        <f t="shared" si="2"/>
        <v>100</v>
      </c>
      <c r="M48" s="32"/>
      <c r="N48" s="6"/>
      <c r="O48" s="33"/>
    </row>
    <row r="49" spans="1:15" s="7" customFormat="1" ht="13.5">
      <c r="A49" s="93" t="s">
        <v>36</v>
      </c>
      <c r="B49" s="53" t="s">
        <v>37</v>
      </c>
      <c r="C49" s="35">
        <v>28275.868043999999</v>
      </c>
      <c r="D49" s="13">
        <v>18529.460053999999</v>
      </c>
      <c r="E49" s="13">
        <v>13478.827667</v>
      </c>
      <c r="F49" s="13">
        <v>13478.844577</v>
      </c>
      <c r="G49" s="13">
        <v>18529.460053999999</v>
      </c>
      <c r="H49" s="61"/>
      <c r="I49" s="12">
        <f t="shared" si="0"/>
        <v>65.531003416646158</v>
      </c>
      <c r="J49" s="12">
        <f t="shared" si="2"/>
        <v>100</v>
      </c>
      <c r="M49" s="32"/>
      <c r="N49" s="6"/>
      <c r="O49" s="33"/>
    </row>
    <row r="50" spans="1:15" s="7" customFormat="1" ht="13.5">
      <c r="A50" s="93" t="s">
        <v>182</v>
      </c>
      <c r="B50" s="53" t="s">
        <v>183</v>
      </c>
      <c r="C50" s="35">
        <v>6306.7717979999998</v>
      </c>
      <c r="D50" s="13">
        <v>712.19446694999999</v>
      </c>
      <c r="E50" s="13">
        <v>209.13550696999999</v>
      </c>
      <c r="F50" s="13">
        <v>224.94513847000002</v>
      </c>
      <c r="G50" s="13">
        <v>712.19446694999999</v>
      </c>
      <c r="H50" s="61"/>
      <c r="I50" s="12">
        <f t="shared" si="0"/>
        <v>11.292535860832173</v>
      </c>
      <c r="J50" s="12">
        <f t="shared" si="2"/>
        <v>100</v>
      </c>
      <c r="M50" s="32"/>
      <c r="N50" s="6"/>
      <c r="O50" s="33"/>
    </row>
    <row r="51" spans="1:15" s="7" customFormat="1" ht="13.5">
      <c r="A51" s="93" t="s">
        <v>184</v>
      </c>
      <c r="B51" s="53" t="s">
        <v>185</v>
      </c>
      <c r="C51" s="35">
        <v>495.28163499999999</v>
      </c>
      <c r="D51" s="13">
        <v>7.3729573999999998</v>
      </c>
      <c r="E51" s="13">
        <v>0.69133193000000004</v>
      </c>
      <c r="F51" s="13">
        <v>5.5035723399999998</v>
      </c>
      <c r="G51" s="13">
        <v>7.37265952</v>
      </c>
      <c r="H51" s="61"/>
      <c r="I51" s="12">
        <f t="shared" si="0"/>
        <v>1.4885792242225981</v>
      </c>
      <c r="J51" s="12">
        <f t="shared" si="2"/>
        <v>99.995959830176147</v>
      </c>
      <c r="M51" s="32"/>
      <c r="N51" s="6"/>
      <c r="O51" s="33"/>
    </row>
    <row r="52" spans="1:15" s="7" customFormat="1" ht="13.5">
      <c r="A52" s="88"/>
      <c r="B52" s="49" t="s">
        <v>96</v>
      </c>
      <c r="C52" s="69">
        <f>SUM(C53:C59)</f>
        <v>81966.816783300004</v>
      </c>
      <c r="D52" s="69">
        <f>SUM(D53:D59)</f>
        <v>36779.024764949994</v>
      </c>
      <c r="E52" s="69">
        <f>SUM(E53:E59)</f>
        <v>23192.377823309998</v>
      </c>
      <c r="F52" s="69">
        <f>SUM(F53:F59)</f>
        <v>28631.403501049994</v>
      </c>
      <c r="G52" s="69">
        <f>SUM(G53:G59)</f>
        <v>36768.584630519996</v>
      </c>
      <c r="H52" s="62"/>
      <c r="I52" s="70">
        <f t="shared" si="0"/>
        <v>44.857890148066922</v>
      </c>
      <c r="J52" s="70">
        <f t="shared" si="2"/>
        <v>99.971613889991048</v>
      </c>
      <c r="M52" s="31"/>
      <c r="N52" s="6"/>
      <c r="O52" s="33"/>
    </row>
    <row r="53" spans="1:15" s="7" customFormat="1" ht="24">
      <c r="A53" s="87" t="s">
        <v>38</v>
      </c>
      <c r="B53" s="41" t="s">
        <v>189</v>
      </c>
      <c r="C53" s="35">
        <v>1092.1308191999999</v>
      </c>
      <c r="D53" s="13">
        <v>540.05241936000004</v>
      </c>
      <c r="E53" s="13">
        <v>316.33237401999997</v>
      </c>
      <c r="F53" s="13">
        <v>436.48150680999993</v>
      </c>
      <c r="G53" s="13">
        <v>540.05241781999996</v>
      </c>
      <c r="H53" s="60"/>
      <c r="I53" s="12">
        <f t="shared" si="0"/>
        <v>49.44942568469915</v>
      </c>
      <c r="J53" s="12">
        <f t="shared" si="2"/>
        <v>99.999999714842474</v>
      </c>
      <c r="M53" s="32"/>
      <c r="N53" s="6"/>
      <c r="O53" s="33"/>
    </row>
    <row r="54" spans="1:15" s="7" customFormat="1" ht="24">
      <c r="A54" s="87" t="s">
        <v>142</v>
      </c>
      <c r="B54" s="45" t="s">
        <v>143</v>
      </c>
      <c r="C54" s="35">
        <v>50</v>
      </c>
      <c r="D54" s="13">
        <v>32.377380479999999</v>
      </c>
      <c r="E54" s="13">
        <v>20.124729989999999</v>
      </c>
      <c r="F54" s="13">
        <v>30.824182019999999</v>
      </c>
      <c r="G54" s="13">
        <v>32.377379410000003</v>
      </c>
      <c r="H54" s="61"/>
      <c r="I54" s="12">
        <f t="shared" si="0"/>
        <v>64.754758820000006</v>
      </c>
      <c r="J54" s="12">
        <f>IF(D54&lt;&gt;0,(G54/D54)*100,0)</f>
        <v>99.9999966952237</v>
      </c>
      <c r="M54" s="31"/>
      <c r="N54" s="6"/>
      <c r="O54" s="33"/>
    </row>
    <row r="55" spans="1:15" s="7" customFormat="1" ht="13.5">
      <c r="A55" s="87" t="s">
        <v>39</v>
      </c>
      <c r="B55" s="45" t="s">
        <v>160</v>
      </c>
      <c r="C55" s="35">
        <v>75.634738999999996</v>
      </c>
      <c r="D55" s="13">
        <v>7.6279914600000005</v>
      </c>
      <c r="E55" s="13">
        <v>5.6917470999999997</v>
      </c>
      <c r="F55" s="13">
        <v>6.6590754000000008</v>
      </c>
      <c r="G55" s="13">
        <v>7.6279914599999987</v>
      </c>
      <c r="H55" s="61"/>
      <c r="I55" s="12">
        <f t="shared" si="0"/>
        <v>10.085301490892959</v>
      </c>
      <c r="J55" s="12">
        <f>IF(D55&lt;&gt;0,(G55/D55)*100,0)</f>
        <v>99.999999999999972</v>
      </c>
      <c r="M55" s="32"/>
      <c r="N55" s="6"/>
      <c r="O55" s="33"/>
    </row>
    <row r="56" spans="1:15" s="7" customFormat="1" ht="13.5">
      <c r="A56" s="87" t="s">
        <v>42</v>
      </c>
      <c r="B56" s="45" t="s">
        <v>159</v>
      </c>
      <c r="C56" s="35">
        <v>763.02160900000001</v>
      </c>
      <c r="D56" s="13">
        <v>508.44767538999986</v>
      </c>
      <c r="E56" s="13">
        <v>353.79701500999994</v>
      </c>
      <c r="F56" s="13">
        <v>482.94980898999995</v>
      </c>
      <c r="G56" s="13">
        <v>508.44767538999986</v>
      </c>
      <c r="H56" s="61"/>
      <c r="I56" s="12">
        <f t="shared" si="0"/>
        <v>66.636078112697305</v>
      </c>
      <c r="J56" s="12">
        <f>IF(D56&lt;&gt;0,(G56/D56)*100,0)</f>
        <v>100</v>
      </c>
      <c r="M56" s="32"/>
      <c r="N56" s="6"/>
      <c r="O56" s="33"/>
    </row>
    <row r="57" spans="1:15" s="7" customFormat="1" ht="13.5">
      <c r="A57" s="87" t="s">
        <v>36</v>
      </c>
      <c r="B57" s="45" t="s">
        <v>40</v>
      </c>
      <c r="C57" s="35">
        <v>5825.1356500000002</v>
      </c>
      <c r="D57" s="13">
        <v>3573.4288707899996</v>
      </c>
      <c r="E57" s="13">
        <v>1308.4210317300001</v>
      </c>
      <c r="F57" s="13">
        <v>2053.5128311100002</v>
      </c>
      <c r="G57" s="13">
        <v>3573.4288707899996</v>
      </c>
      <c r="H57" s="61"/>
      <c r="I57" s="12">
        <f t="shared" si="0"/>
        <v>61.344989807919745</v>
      </c>
      <c r="J57" s="12">
        <f t="shared" ref="J57:J82" si="3">IF(D57&lt;&gt;0,(G57/D57)*100,0)</f>
        <v>100</v>
      </c>
      <c r="M57" s="32"/>
      <c r="N57" s="6"/>
      <c r="O57" s="33"/>
    </row>
    <row r="58" spans="1:15" s="7" customFormat="1" ht="13.5">
      <c r="A58" s="87" t="s">
        <v>41</v>
      </c>
      <c r="B58" s="45" t="s">
        <v>124</v>
      </c>
      <c r="C58" s="35">
        <v>72330.032307000001</v>
      </c>
      <c r="D58" s="13">
        <v>31381.398572639991</v>
      </c>
      <c r="E58" s="13">
        <v>20831.01603069</v>
      </c>
      <c r="F58" s="13">
        <v>25159.374362409995</v>
      </c>
      <c r="G58" s="13">
        <v>31381.398572639995</v>
      </c>
      <c r="H58" s="61"/>
      <c r="I58" s="12">
        <f t="shared" si="0"/>
        <v>43.386401985061667</v>
      </c>
      <c r="J58" s="12">
        <f t="shared" si="3"/>
        <v>100.00000000000003</v>
      </c>
      <c r="M58" s="32"/>
      <c r="N58" s="6"/>
      <c r="O58" s="33"/>
    </row>
    <row r="59" spans="1:15" s="7" customFormat="1" ht="24">
      <c r="A59" s="87"/>
      <c r="B59" s="54" t="s">
        <v>97</v>
      </c>
      <c r="C59" s="36">
        <f>SUM(C60:C65)</f>
        <v>1830.8616591</v>
      </c>
      <c r="D59" s="11">
        <f>SUM(D60:D65)</f>
        <v>735.69185483000001</v>
      </c>
      <c r="E59" s="11">
        <f>SUM(E60:E65)</f>
        <v>356.99489477000003</v>
      </c>
      <c r="F59" s="11">
        <f>SUM(F60:F65)</f>
        <v>461.60173430999987</v>
      </c>
      <c r="G59" s="11">
        <f>SUM(G60:G65)</f>
        <v>725.25172300999998</v>
      </c>
      <c r="H59" s="60"/>
      <c r="I59" s="15">
        <f t="shared" si="0"/>
        <v>39.612590028594148</v>
      </c>
      <c r="J59" s="15">
        <f t="shared" si="3"/>
        <v>98.580909690455599</v>
      </c>
      <c r="M59" s="31"/>
      <c r="N59" s="6"/>
      <c r="O59" s="33"/>
    </row>
    <row r="60" spans="1:15" s="7" customFormat="1" ht="13.5">
      <c r="A60" s="87" t="s">
        <v>161</v>
      </c>
      <c r="B60" s="44" t="s">
        <v>157</v>
      </c>
      <c r="C60" s="35">
        <v>796.55528800000002</v>
      </c>
      <c r="D60" s="13">
        <v>335.96192264000001</v>
      </c>
      <c r="E60" s="13">
        <v>211.04077054000001</v>
      </c>
      <c r="F60" s="13">
        <v>265.45856372999987</v>
      </c>
      <c r="G60" s="13">
        <v>327.42615676999998</v>
      </c>
      <c r="H60" s="60"/>
      <c r="I60" s="12">
        <f t="shared" si="0"/>
        <v>41.105264342931576</v>
      </c>
      <c r="J60" s="12">
        <f t="shared" si="3"/>
        <v>97.459305565664792</v>
      </c>
      <c r="M60" s="32"/>
      <c r="N60" s="6"/>
      <c r="O60" s="33"/>
    </row>
    <row r="61" spans="1:15" s="7" customFormat="1" ht="24">
      <c r="A61" s="87" t="s">
        <v>10</v>
      </c>
      <c r="B61" s="44" t="s">
        <v>158</v>
      </c>
      <c r="C61" s="35">
        <v>336.30882400000002</v>
      </c>
      <c r="D61" s="13">
        <v>119.15112125</v>
      </c>
      <c r="E61" s="13">
        <v>75.232717190000002</v>
      </c>
      <c r="F61" s="13">
        <v>95.762401949999997</v>
      </c>
      <c r="G61" s="13">
        <v>119.02265792999999</v>
      </c>
      <c r="H61" s="61"/>
      <c r="I61" s="12">
        <f t="shared" si="0"/>
        <v>35.390881664764166</v>
      </c>
      <c r="J61" s="12">
        <f t="shared" si="3"/>
        <v>99.892184547948588</v>
      </c>
      <c r="M61" s="32"/>
      <c r="N61" s="6"/>
      <c r="O61" s="33"/>
    </row>
    <row r="62" spans="1:15" s="7" customFormat="1" ht="24">
      <c r="A62" s="87" t="s">
        <v>162</v>
      </c>
      <c r="B62" s="44" t="s">
        <v>163</v>
      </c>
      <c r="C62" s="35">
        <v>131.58019200000001</v>
      </c>
      <c r="D62" s="13">
        <v>10.537892080000001</v>
      </c>
      <c r="E62" s="13">
        <v>3.0791945099999993</v>
      </c>
      <c r="F62" s="13">
        <v>4.3406501099999995</v>
      </c>
      <c r="G62" s="13">
        <v>10.537669080000001</v>
      </c>
      <c r="H62" s="61"/>
      <c r="I62" s="12">
        <f t="shared" si="0"/>
        <v>8.0085527462978625</v>
      </c>
      <c r="J62" s="12">
        <f t="shared" si="3"/>
        <v>99.99788382725589</v>
      </c>
      <c r="M62" s="32"/>
      <c r="N62" s="6"/>
      <c r="O62" s="33"/>
    </row>
    <row r="63" spans="1:15" s="7" customFormat="1" ht="42" customHeight="1">
      <c r="A63" s="87" t="s">
        <v>43</v>
      </c>
      <c r="B63" s="44" t="s">
        <v>120</v>
      </c>
      <c r="C63" s="35">
        <v>82.769188500000013</v>
      </c>
      <c r="D63" s="13">
        <v>28.663758900000001</v>
      </c>
      <c r="E63" s="13">
        <v>15.54252396</v>
      </c>
      <c r="F63" s="13">
        <v>21.336007460000001</v>
      </c>
      <c r="G63" s="13">
        <v>28.663517339999999</v>
      </c>
      <c r="H63" s="61"/>
      <c r="I63" s="12">
        <f t="shared" si="0"/>
        <v>34.630661311847938</v>
      </c>
      <c r="J63" s="12">
        <f t="shared" si="3"/>
        <v>99.999157263355286</v>
      </c>
      <c r="M63" s="32"/>
      <c r="N63" s="6"/>
      <c r="O63" s="33"/>
    </row>
    <row r="64" spans="1:15" s="7" customFormat="1" ht="24">
      <c r="A64" s="87" t="s">
        <v>44</v>
      </c>
      <c r="B64" s="44" t="s">
        <v>121</v>
      </c>
      <c r="C64" s="35">
        <v>315.145082</v>
      </c>
      <c r="D64" s="13">
        <v>85.766611359999999</v>
      </c>
      <c r="E64" s="13">
        <v>48.423321500000014</v>
      </c>
      <c r="F64" s="13">
        <v>65.629984899999982</v>
      </c>
      <c r="G64" s="13">
        <v>83.991746139999989</v>
      </c>
      <c r="H64" s="61"/>
      <c r="I64" s="12">
        <f t="shared" si="0"/>
        <v>26.651771180106813</v>
      </c>
      <c r="J64" s="12">
        <f t="shared" si="3"/>
        <v>97.930587215868741</v>
      </c>
      <c r="M64" s="32"/>
      <c r="N64" s="6"/>
      <c r="O64" s="33"/>
    </row>
    <row r="65" spans="1:15" s="7" customFormat="1" ht="31.5" customHeight="1">
      <c r="A65" s="87" t="s">
        <v>164</v>
      </c>
      <c r="B65" s="44" t="s">
        <v>165</v>
      </c>
      <c r="C65" s="35">
        <v>168.50308459999999</v>
      </c>
      <c r="D65" s="13">
        <v>155.61054859999999</v>
      </c>
      <c r="E65" s="13">
        <v>3.67636707</v>
      </c>
      <c r="F65" s="13">
        <v>9.0741261600000005</v>
      </c>
      <c r="G65" s="13">
        <v>155.60997574999999</v>
      </c>
      <c r="H65" s="66"/>
      <c r="I65" s="12">
        <f t="shared" si="0"/>
        <v>92.348443424281385</v>
      </c>
      <c r="J65" s="12">
        <f t="shared" si="3"/>
        <v>99.999631869429706</v>
      </c>
      <c r="M65" s="32"/>
      <c r="N65" s="6"/>
      <c r="O65" s="33"/>
    </row>
    <row r="66" spans="1:15" s="4" customFormat="1" ht="26.25" customHeight="1">
      <c r="A66" s="87"/>
      <c r="B66" s="49" t="s">
        <v>98</v>
      </c>
      <c r="C66" s="69">
        <f>+C67</f>
        <v>140</v>
      </c>
      <c r="D66" s="69">
        <f>+D67</f>
        <v>72.56067693</v>
      </c>
      <c r="E66" s="69">
        <f>+E67</f>
        <v>56.414701340000001</v>
      </c>
      <c r="F66" s="69">
        <f>+F67</f>
        <v>65.221274339999994</v>
      </c>
      <c r="G66" s="69">
        <f>+G67</f>
        <v>72.56067693</v>
      </c>
      <c r="H66" s="62"/>
      <c r="I66" s="70">
        <f t="shared" si="0"/>
        <v>51.82905495</v>
      </c>
      <c r="J66" s="70">
        <f t="shared" si="3"/>
        <v>100</v>
      </c>
      <c r="M66" s="31"/>
      <c r="N66" s="6"/>
      <c r="O66" s="33"/>
    </row>
    <row r="67" spans="1:15" s="7" customFormat="1" ht="24">
      <c r="A67" s="87" t="s">
        <v>46</v>
      </c>
      <c r="B67" s="45" t="s">
        <v>105</v>
      </c>
      <c r="C67" s="35">
        <v>140</v>
      </c>
      <c r="D67" s="13">
        <v>72.56067693</v>
      </c>
      <c r="E67" s="13">
        <v>56.414701340000001</v>
      </c>
      <c r="F67" s="13">
        <v>65.221274339999994</v>
      </c>
      <c r="G67" s="13">
        <v>72.56067693</v>
      </c>
      <c r="H67" s="61"/>
      <c r="I67" s="12">
        <f t="shared" si="0"/>
        <v>51.82905495</v>
      </c>
      <c r="J67" s="12">
        <f t="shared" si="3"/>
        <v>100</v>
      </c>
      <c r="M67" s="32"/>
      <c r="N67" s="6"/>
      <c r="O67" s="33"/>
    </row>
    <row r="68" spans="1:15" s="7" customFormat="1" ht="13.5">
      <c r="A68" s="87"/>
      <c r="B68" s="49" t="s">
        <v>132</v>
      </c>
      <c r="C68" s="69">
        <f>SUM(C69:C80)</f>
        <v>21971.265673000002</v>
      </c>
      <c r="D68" s="69">
        <f>SUM(D69:D80)</f>
        <v>9307.57567414</v>
      </c>
      <c r="E68" s="69">
        <f>SUM(E69:E80)</f>
        <v>4611.2126765399998</v>
      </c>
      <c r="F68" s="69">
        <f>SUM(F69:F80)</f>
        <v>6647.3790051299993</v>
      </c>
      <c r="G68" s="69">
        <f>SUM(G69:G80)</f>
        <v>8771.5141834799997</v>
      </c>
      <c r="H68" s="62"/>
      <c r="I68" s="70">
        <f t="shared" si="0"/>
        <v>39.922662235426507</v>
      </c>
      <c r="J68" s="70">
        <f t="shared" si="3"/>
        <v>94.24058950012747</v>
      </c>
      <c r="M68" s="31"/>
      <c r="N68" s="6"/>
      <c r="O68" s="33"/>
    </row>
    <row r="69" spans="1:15" s="7" customFormat="1" ht="13.5">
      <c r="A69" s="87" t="s">
        <v>60</v>
      </c>
      <c r="B69" s="45" t="s">
        <v>191</v>
      </c>
      <c r="C69" s="35">
        <v>3828.489611</v>
      </c>
      <c r="D69" s="13">
        <v>1610.0857141200001</v>
      </c>
      <c r="E69" s="13">
        <v>367.18623297000005</v>
      </c>
      <c r="F69" s="13">
        <v>912.77691439</v>
      </c>
      <c r="G69" s="13">
        <v>1149.1770113099999</v>
      </c>
      <c r="H69" s="61"/>
      <c r="I69" s="12">
        <f t="shared" ref="I69:I128" si="4">IF(C69&lt;&gt;0,(G69/C69)*100,0)</f>
        <v>30.016458919156776</v>
      </c>
      <c r="J69" s="12">
        <f t="shared" si="3"/>
        <v>71.373654286355062</v>
      </c>
      <c r="M69" s="32"/>
      <c r="N69" s="6"/>
      <c r="O69" s="33"/>
    </row>
    <row r="70" spans="1:15" s="7" customFormat="1" ht="13.5">
      <c r="A70" s="87" t="s">
        <v>66</v>
      </c>
      <c r="B70" s="45" t="s">
        <v>166</v>
      </c>
      <c r="C70" s="35">
        <v>1624.2784810000001</v>
      </c>
      <c r="D70" s="13">
        <v>1337.5989373299999</v>
      </c>
      <c r="E70" s="13">
        <v>652.17527399999994</v>
      </c>
      <c r="F70" s="13">
        <v>840.88078161999988</v>
      </c>
      <c r="G70" s="13">
        <v>1310.2642681900002</v>
      </c>
      <c r="H70" s="61"/>
      <c r="I70" s="12">
        <f t="shared" si="4"/>
        <v>80.667464570688978</v>
      </c>
      <c r="J70" s="12">
        <f t="shared" si="3"/>
        <v>97.956437585502059</v>
      </c>
      <c r="M70" s="32"/>
      <c r="N70" s="6"/>
      <c r="O70" s="33"/>
    </row>
    <row r="71" spans="1:15" s="7" customFormat="1" ht="29.25" customHeight="1">
      <c r="A71" s="87" t="s">
        <v>47</v>
      </c>
      <c r="B71" s="45" t="s">
        <v>196</v>
      </c>
      <c r="C71" s="35">
        <v>1141.8259499999999</v>
      </c>
      <c r="D71" s="13">
        <v>26.393248879999998</v>
      </c>
      <c r="E71" s="13">
        <v>2.7619045899999999</v>
      </c>
      <c r="F71" s="13">
        <v>20.90243512</v>
      </c>
      <c r="G71" s="13">
        <v>24.30374913</v>
      </c>
      <c r="H71" s="61"/>
      <c r="I71" s="12">
        <f t="shared" si="4"/>
        <v>2.1284985798404743</v>
      </c>
      <c r="J71" s="12">
        <f t="shared" si="3"/>
        <v>92.083203702961498</v>
      </c>
      <c r="M71" s="32"/>
      <c r="N71" s="6"/>
      <c r="O71" s="33"/>
    </row>
    <row r="72" spans="1:15" s="7" customFormat="1" ht="24" customHeight="1">
      <c r="A72" s="87" t="s">
        <v>48</v>
      </c>
      <c r="B72" s="45" t="s">
        <v>197</v>
      </c>
      <c r="C72" s="35">
        <v>700</v>
      </c>
      <c r="D72" s="13">
        <v>11.58415602</v>
      </c>
      <c r="E72" s="13">
        <v>2.9176294999999999</v>
      </c>
      <c r="F72" s="13">
        <v>6.5708747399999998</v>
      </c>
      <c r="G72" s="13">
        <v>9.7795281599999999</v>
      </c>
      <c r="H72" s="61"/>
      <c r="I72" s="12">
        <f t="shared" si="4"/>
        <v>1.3970754514285715</v>
      </c>
      <c r="J72" s="12">
        <f t="shared" si="3"/>
        <v>84.42158533703865</v>
      </c>
      <c r="M72" s="32"/>
      <c r="N72" s="6"/>
      <c r="O72" s="33"/>
    </row>
    <row r="73" spans="1:15" s="7" customFormat="1" ht="13.5">
      <c r="A73" s="87" t="s">
        <v>73</v>
      </c>
      <c r="B73" s="45" t="s">
        <v>74</v>
      </c>
      <c r="C73" s="35">
        <v>741.41933800000004</v>
      </c>
      <c r="D73" s="13">
        <v>713.34477600000002</v>
      </c>
      <c r="E73" s="13">
        <v>673.19212100000004</v>
      </c>
      <c r="F73" s="13">
        <v>692.94312796999998</v>
      </c>
      <c r="G73" s="13">
        <v>711.82909197000004</v>
      </c>
      <c r="H73" s="61"/>
      <c r="I73" s="12">
        <f t="shared" si="4"/>
        <v>96.008972990936471</v>
      </c>
      <c r="J73" s="12">
        <f t="shared" si="3"/>
        <v>99.787524338721738</v>
      </c>
      <c r="M73" s="32"/>
      <c r="N73" s="6"/>
      <c r="O73" s="33"/>
    </row>
    <row r="74" spans="1:15" s="7" customFormat="1" ht="13.5">
      <c r="A74" s="87" t="s">
        <v>78</v>
      </c>
      <c r="B74" s="45" t="s">
        <v>167</v>
      </c>
      <c r="C74" s="35">
        <v>1035</v>
      </c>
      <c r="D74" s="13">
        <v>433.71726258000001</v>
      </c>
      <c r="E74" s="13">
        <v>149.00389033000002</v>
      </c>
      <c r="F74" s="13">
        <v>332.43207378999995</v>
      </c>
      <c r="G74" s="13">
        <v>432.27130400999999</v>
      </c>
      <c r="H74" s="61"/>
      <c r="I74" s="12">
        <f t="shared" si="4"/>
        <v>41.765343382608691</v>
      </c>
      <c r="J74" s="12">
        <f t="shared" si="3"/>
        <v>99.666612631141632</v>
      </c>
      <c r="M74" s="32"/>
      <c r="N74" s="6"/>
      <c r="O74" s="33"/>
    </row>
    <row r="75" spans="1:15" s="7" customFormat="1" ht="24" customHeight="1">
      <c r="A75" s="87" t="s">
        <v>49</v>
      </c>
      <c r="B75" s="45" t="s">
        <v>168</v>
      </c>
      <c r="C75" s="35">
        <v>200</v>
      </c>
      <c r="D75" s="13">
        <v>115.25517913</v>
      </c>
      <c r="E75" s="13">
        <v>33.686535849999991</v>
      </c>
      <c r="F75" s="13">
        <v>56.824266099999996</v>
      </c>
      <c r="G75" s="13">
        <v>90.992286959999987</v>
      </c>
      <c r="H75" s="61"/>
      <c r="I75" s="12">
        <f t="shared" si="4"/>
        <v>45.496143479999994</v>
      </c>
      <c r="J75" s="12">
        <f t="shared" si="3"/>
        <v>78.948544999758212</v>
      </c>
      <c r="M75" s="32"/>
      <c r="N75" s="6"/>
      <c r="O75" s="33"/>
    </row>
    <row r="76" spans="1:15" s="7" customFormat="1" ht="42" customHeight="1">
      <c r="A76" s="87" t="s">
        <v>80</v>
      </c>
      <c r="B76" s="45" t="s">
        <v>169</v>
      </c>
      <c r="C76" s="35">
        <v>237.42</v>
      </c>
      <c r="D76" s="13">
        <v>120.15720590000001</v>
      </c>
      <c r="E76" s="13">
        <v>50.781993999999997</v>
      </c>
      <c r="F76" s="13">
        <v>111.27709037000001</v>
      </c>
      <c r="G76" s="13">
        <v>112.72293915</v>
      </c>
      <c r="H76" s="61"/>
      <c r="I76" s="12">
        <f t="shared" si="4"/>
        <v>47.478282853171599</v>
      </c>
      <c r="J76" s="12">
        <f t="shared" si="3"/>
        <v>93.812883135625569</v>
      </c>
      <c r="M76" s="32"/>
      <c r="N76" s="6"/>
      <c r="O76" s="33"/>
    </row>
    <row r="77" spans="1:15" s="7" customFormat="1" ht="24">
      <c r="A77" s="87" t="s">
        <v>126</v>
      </c>
      <c r="B77" s="45" t="s">
        <v>170</v>
      </c>
      <c r="C77" s="35">
        <v>48.7</v>
      </c>
      <c r="D77" s="13">
        <v>0.60000423999999997</v>
      </c>
      <c r="E77" s="13">
        <v>0.23558999999999999</v>
      </c>
      <c r="F77" s="13">
        <v>0.27210942999999999</v>
      </c>
      <c r="G77" s="13">
        <v>0.53274862000000001</v>
      </c>
      <c r="H77" s="61"/>
      <c r="I77" s="12">
        <f t="shared" si="4"/>
        <v>1.0939396714579055</v>
      </c>
      <c r="J77" s="12">
        <f t="shared" si="3"/>
        <v>88.790809211614913</v>
      </c>
      <c r="M77" s="32"/>
      <c r="N77" s="6"/>
      <c r="O77" s="33"/>
    </row>
    <row r="78" spans="1:15" s="7" customFormat="1" ht="13.5">
      <c r="A78" s="87" t="s">
        <v>171</v>
      </c>
      <c r="B78" s="45" t="s">
        <v>172</v>
      </c>
      <c r="C78" s="35">
        <v>40</v>
      </c>
      <c r="D78" s="13">
        <v>5.7618485799999997</v>
      </c>
      <c r="E78" s="13">
        <v>9.1329919999999995E-2</v>
      </c>
      <c r="F78" s="13">
        <v>0.42744710999999996</v>
      </c>
      <c r="G78" s="13">
        <v>0.56308471000000004</v>
      </c>
      <c r="H78" s="61"/>
      <c r="I78" s="12">
        <f t="shared" si="4"/>
        <v>1.4077117750000001</v>
      </c>
      <c r="J78" s="12">
        <f t="shared" si="3"/>
        <v>9.7726398426110688</v>
      </c>
      <c r="M78" s="32"/>
      <c r="N78" s="6"/>
      <c r="O78" s="33"/>
    </row>
    <row r="79" spans="1:15" s="7" customFormat="1" ht="24">
      <c r="A79" s="87" t="s">
        <v>14</v>
      </c>
      <c r="B79" s="45" t="s">
        <v>173</v>
      </c>
      <c r="C79" s="35">
        <v>334.714293</v>
      </c>
      <c r="D79" s="13">
        <v>201.31339296999997</v>
      </c>
      <c r="E79" s="13">
        <v>115.61207782</v>
      </c>
      <c r="F79" s="13">
        <v>160.96734036000001</v>
      </c>
      <c r="G79" s="13">
        <v>201.31339296999997</v>
      </c>
      <c r="H79" s="61"/>
      <c r="I79" s="12">
        <f t="shared" si="4"/>
        <v>60.144845075378953</v>
      </c>
      <c r="J79" s="12">
        <f t="shared" si="3"/>
        <v>100</v>
      </c>
      <c r="M79" s="32"/>
      <c r="N79" s="6"/>
      <c r="O79" s="33"/>
    </row>
    <row r="80" spans="1:15" s="7" customFormat="1" ht="20.25" customHeight="1">
      <c r="A80" s="87"/>
      <c r="B80" s="54" t="s">
        <v>199</v>
      </c>
      <c r="C80" s="36">
        <f>SUM(C81:C81)</f>
        <v>12039.418</v>
      </c>
      <c r="D80" s="11">
        <f>SUM(D81:D81)</f>
        <v>4731.7639483900002</v>
      </c>
      <c r="E80" s="11">
        <f>SUM(E81:E81)</f>
        <v>2563.56809656</v>
      </c>
      <c r="F80" s="11">
        <f>SUM(F81:F81)</f>
        <v>3511.1045441299998</v>
      </c>
      <c r="G80" s="11">
        <f>SUM(G81:G81)</f>
        <v>4727.7647783000002</v>
      </c>
      <c r="H80" s="60"/>
      <c r="I80" s="15">
        <f t="shared" si="4"/>
        <v>39.269047542829732</v>
      </c>
      <c r="J80" s="15">
        <f t="shared" si="3"/>
        <v>99.915482468406708</v>
      </c>
      <c r="M80" s="31"/>
      <c r="N80" s="6"/>
      <c r="O80" s="33"/>
    </row>
    <row r="81" spans="1:15" s="7" customFormat="1" ht="24">
      <c r="A81" s="87" t="s">
        <v>13</v>
      </c>
      <c r="B81" s="55" t="s">
        <v>127</v>
      </c>
      <c r="C81" s="35">
        <v>12039.418</v>
      </c>
      <c r="D81" s="13">
        <v>4731.7639483900002</v>
      </c>
      <c r="E81" s="13">
        <v>2563.56809656</v>
      </c>
      <c r="F81" s="13">
        <v>3511.1045441299998</v>
      </c>
      <c r="G81" s="13">
        <v>4727.7647783000002</v>
      </c>
      <c r="H81" s="61"/>
      <c r="I81" s="12">
        <f t="shared" si="4"/>
        <v>39.269047542829732</v>
      </c>
      <c r="J81" s="12">
        <f t="shared" si="3"/>
        <v>99.915482468406708</v>
      </c>
      <c r="M81" s="32"/>
      <c r="N81" s="6"/>
      <c r="O81" s="33"/>
    </row>
    <row r="82" spans="1:15" s="7" customFormat="1" ht="18.75" customHeight="1">
      <c r="A82" s="88"/>
      <c r="B82" s="49" t="s">
        <v>99</v>
      </c>
      <c r="C82" s="69">
        <f>SUM(C83:C88)</f>
        <v>13145.279695200001</v>
      </c>
      <c r="D82" s="69">
        <f>SUM(D83:D88)</f>
        <v>4577.6193387699996</v>
      </c>
      <c r="E82" s="69">
        <f>SUM(E83:E88)</f>
        <v>1668.4100316700001</v>
      </c>
      <c r="F82" s="69">
        <f>SUM(F83:F88)</f>
        <v>3576.39968924</v>
      </c>
      <c r="G82" s="69">
        <f>SUM(G83:G88)</f>
        <v>4494.7703726199998</v>
      </c>
      <c r="H82" s="62"/>
      <c r="I82" s="70">
        <f t="shared" si="4"/>
        <v>34.193037172584965</v>
      </c>
      <c r="J82" s="70">
        <f t="shared" si="3"/>
        <v>98.190129846570827</v>
      </c>
      <c r="M82" s="31"/>
      <c r="N82" s="6"/>
      <c r="O82" s="33"/>
    </row>
    <row r="83" spans="1:15" s="7" customFormat="1" ht="13.5">
      <c r="A83" s="87" t="s">
        <v>53</v>
      </c>
      <c r="B83" s="45" t="s">
        <v>208</v>
      </c>
      <c r="C83" s="79">
        <v>0.77929199999999998</v>
      </c>
      <c r="D83" s="80">
        <v>3.9292109999999998E-2</v>
      </c>
      <c r="E83" s="80">
        <v>2.3910509999999999E-2</v>
      </c>
      <c r="F83" s="80">
        <v>2.3910509999999999E-2</v>
      </c>
      <c r="G83" s="80">
        <v>3.9292109999999998E-2</v>
      </c>
      <c r="H83" s="81"/>
      <c r="I83" s="82">
        <f t="shared" si="4"/>
        <v>5.0420266087679586</v>
      </c>
      <c r="J83" s="12">
        <f t="shared" ref="J83:J90" si="5">IF(D83&lt;&gt;0,(G83/D83)*100,0)</f>
        <v>100</v>
      </c>
      <c r="M83" s="32"/>
      <c r="N83" s="6"/>
      <c r="O83" s="33"/>
    </row>
    <row r="84" spans="1:15" s="7" customFormat="1" ht="24">
      <c r="A84" s="87" t="s">
        <v>50</v>
      </c>
      <c r="B84" s="45" t="s">
        <v>51</v>
      </c>
      <c r="C84" s="35">
        <v>225.6</v>
      </c>
      <c r="D84" s="13">
        <v>122.93316967000001</v>
      </c>
      <c r="E84" s="13">
        <v>21.046604990000002</v>
      </c>
      <c r="F84" s="13">
        <v>59.94617779</v>
      </c>
      <c r="G84" s="13">
        <v>72.933169669999998</v>
      </c>
      <c r="H84" s="61"/>
      <c r="I84" s="21">
        <f t="shared" si="4"/>
        <v>32.328532655141842</v>
      </c>
      <c r="J84" s="21">
        <f t="shared" si="5"/>
        <v>59.327494658911604</v>
      </c>
      <c r="M84" s="32"/>
      <c r="N84" s="6"/>
      <c r="O84" s="33"/>
    </row>
    <row r="85" spans="1:15" s="7" customFormat="1" ht="13.5">
      <c r="A85" s="87" t="s">
        <v>15</v>
      </c>
      <c r="B85" s="45" t="s">
        <v>52</v>
      </c>
      <c r="C85" s="35">
        <v>607.12400000000002</v>
      </c>
      <c r="D85" s="13">
        <v>511.47262477999993</v>
      </c>
      <c r="E85" s="13">
        <v>167.47114125000002</v>
      </c>
      <c r="F85" s="13">
        <v>284.87977498000004</v>
      </c>
      <c r="G85" s="13">
        <v>479.33581950000001</v>
      </c>
      <c r="H85" s="61"/>
      <c r="I85" s="12">
        <f t="shared" si="4"/>
        <v>78.951881246664598</v>
      </c>
      <c r="J85" s="12">
        <f t="shared" si="5"/>
        <v>93.716808344567227</v>
      </c>
      <c r="M85" s="32"/>
      <c r="N85" s="6"/>
      <c r="O85" s="33"/>
    </row>
    <row r="86" spans="1:15" s="7" customFormat="1" ht="26.25" customHeight="1">
      <c r="A86" s="87" t="s">
        <v>116</v>
      </c>
      <c r="B86" s="45" t="s">
        <v>187</v>
      </c>
      <c r="C86" s="35">
        <v>1995.9065069999999</v>
      </c>
      <c r="D86" s="13">
        <v>1484.0860103099999</v>
      </c>
      <c r="E86" s="13">
        <v>449.74252668000003</v>
      </c>
      <c r="F86" s="13">
        <v>1348.3352383900001</v>
      </c>
      <c r="G86" s="13">
        <v>1484.0860103099999</v>
      </c>
      <c r="H86" s="61"/>
      <c r="I86" s="12">
        <f t="shared" si="4"/>
        <v>74.35648939993159</v>
      </c>
      <c r="J86" s="12">
        <f t="shared" si="5"/>
        <v>100</v>
      </c>
      <c r="M86" s="32"/>
      <c r="N86" s="6"/>
      <c r="O86" s="33"/>
    </row>
    <row r="87" spans="1:15" s="7" customFormat="1" ht="16.5" customHeight="1">
      <c r="A87" s="87" t="s">
        <v>129</v>
      </c>
      <c r="B87" s="45" t="s">
        <v>188</v>
      </c>
      <c r="C87" s="35">
        <v>2477.4826600000001</v>
      </c>
      <c r="D87" s="13">
        <v>310.81971235999998</v>
      </c>
      <c r="E87" s="13">
        <v>99.867040470000006</v>
      </c>
      <c r="F87" s="13">
        <v>218.36535090999999</v>
      </c>
      <c r="G87" s="13">
        <v>310.70631236000003</v>
      </c>
      <c r="H87" s="61"/>
      <c r="I87" s="12">
        <f t="shared" si="4"/>
        <v>12.541210373597531</v>
      </c>
      <c r="J87" s="12">
        <f t="shared" si="5"/>
        <v>99.96351582750691</v>
      </c>
      <c r="M87" s="32"/>
      <c r="N87" s="6"/>
      <c r="O87" s="33"/>
    </row>
    <row r="88" spans="1:15" s="7" customFormat="1" ht="16.5" customHeight="1">
      <c r="A88" s="87"/>
      <c r="B88" s="54" t="s">
        <v>100</v>
      </c>
      <c r="C88" s="36">
        <f>+C89+C92</f>
        <v>7838.3872362000002</v>
      </c>
      <c r="D88" s="11">
        <f>+D89+D92</f>
        <v>2148.2685295400001</v>
      </c>
      <c r="E88" s="11">
        <f>+E89+E92</f>
        <v>930.25880776999998</v>
      </c>
      <c r="F88" s="11">
        <f>+F89+F92</f>
        <v>1664.8492366599999</v>
      </c>
      <c r="G88" s="11">
        <f>+G89+G92</f>
        <v>2147.6697686699999</v>
      </c>
      <c r="H88" s="60"/>
      <c r="I88" s="15">
        <f t="shared" si="4"/>
        <v>27.399383367428225</v>
      </c>
      <c r="J88" s="15">
        <f t="shared" si="5"/>
        <v>99.972128211079436</v>
      </c>
      <c r="M88" s="31"/>
      <c r="N88" s="6"/>
      <c r="O88" s="33"/>
    </row>
    <row r="89" spans="1:15" s="7" customFormat="1" ht="30" customHeight="1">
      <c r="A89" s="87"/>
      <c r="B89" s="43" t="s">
        <v>54</v>
      </c>
      <c r="C89" s="36">
        <f>SUM(C90:C91)</f>
        <v>5183.5627721999999</v>
      </c>
      <c r="D89" s="11">
        <f>SUM(D90:D91)</f>
        <v>426.00025033999998</v>
      </c>
      <c r="E89" s="11">
        <f>SUM(E90:E91)</f>
        <v>53.75945609</v>
      </c>
      <c r="F89" s="11">
        <f>SUM(F90:F91)</f>
        <v>328.60879495999995</v>
      </c>
      <c r="G89" s="11">
        <f>SUM(G90:G91)</f>
        <v>425.40148948000001</v>
      </c>
      <c r="H89" s="60"/>
      <c r="I89" s="15">
        <f t="shared" si="4"/>
        <v>8.2067394218021938</v>
      </c>
      <c r="J89" s="15">
        <f t="shared" si="5"/>
        <v>99.859445890108731</v>
      </c>
      <c r="M89" s="31"/>
      <c r="N89" s="6"/>
      <c r="O89" s="33"/>
    </row>
    <row r="90" spans="1:15" s="7" customFormat="1" ht="24">
      <c r="A90" s="87" t="s">
        <v>55</v>
      </c>
      <c r="B90" s="44" t="s">
        <v>139</v>
      </c>
      <c r="C90" s="35">
        <v>1317.4114552000001</v>
      </c>
      <c r="D90" s="13">
        <v>33.483823440000002</v>
      </c>
      <c r="E90" s="13">
        <v>9.9121760000000005</v>
      </c>
      <c r="F90" s="13">
        <v>18.398084860000001</v>
      </c>
      <c r="G90" s="13">
        <v>33.398053509999997</v>
      </c>
      <c r="H90" s="61"/>
      <c r="I90" s="12">
        <f t="shared" si="4"/>
        <v>2.5351270006172628</v>
      </c>
      <c r="J90" s="12">
        <f t="shared" si="5"/>
        <v>99.743846666275431</v>
      </c>
      <c r="M90" s="32"/>
      <c r="N90" s="6"/>
      <c r="O90" s="33"/>
    </row>
    <row r="91" spans="1:15" s="7" customFormat="1" ht="13.5">
      <c r="A91" s="87" t="s">
        <v>56</v>
      </c>
      <c r="B91" s="44" t="s">
        <v>186</v>
      </c>
      <c r="C91" s="35">
        <v>3866.1513169999998</v>
      </c>
      <c r="D91" s="13">
        <v>392.5164269</v>
      </c>
      <c r="E91" s="13">
        <v>43.847280089999998</v>
      </c>
      <c r="F91" s="13">
        <v>310.21071009999997</v>
      </c>
      <c r="G91" s="13">
        <v>392.00343597</v>
      </c>
      <c r="H91" s="61"/>
      <c r="I91" s="12">
        <f t="shared" si="4"/>
        <v>10.139371272053085</v>
      </c>
      <c r="J91" s="12">
        <f t="shared" ref="J91:J96" si="6">IF(D91&lt;&gt;0,(G91/D91)*100,0)</f>
        <v>99.869307143639446</v>
      </c>
      <c r="M91" s="32"/>
      <c r="N91" s="6"/>
      <c r="O91" s="33"/>
    </row>
    <row r="92" spans="1:15" s="7" customFormat="1" ht="36">
      <c r="A92" s="87" t="s">
        <v>57</v>
      </c>
      <c r="B92" s="45" t="s">
        <v>113</v>
      </c>
      <c r="C92" s="35">
        <v>2654.8244639999998</v>
      </c>
      <c r="D92" s="13">
        <v>1722.2682792000001</v>
      </c>
      <c r="E92" s="13">
        <v>876.49935168000002</v>
      </c>
      <c r="F92" s="13">
        <v>1336.2404417</v>
      </c>
      <c r="G92" s="13">
        <v>1722.2682791899999</v>
      </c>
      <c r="H92" s="61"/>
      <c r="I92" s="12">
        <f t="shared" si="4"/>
        <v>64.873150844597617</v>
      </c>
      <c r="J92" s="12">
        <f t="shared" si="6"/>
        <v>99.999999999419359</v>
      </c>
      <c r="M92" s="32"/>
      <c r="N92" s="6"/>
      <c r="O92" s="33"/>
    </row>
    <row r="93" spans="1:15" s="7" customFormat="1" ht="15.75" customHeight="1">
      <c r="A93" s="88"/>
      <c r="B93" s="49" t="s">
        <v>101</v>
      </c>
      <c r="C93" s="73">
        <f>SUM(C94:C95)</f>
        <v>9669.2999999999993</v>
      </c>
      <c r="D93" s="73">
        <f>SUM(D94:D95)</f>
        <v>4174.4731220000003</v>
      </c>
      <c r="E93" s="73">
        <f>SUM(E94:E95)</f>
        <v>2819.1873439999999</v>
      </c>
      <c r="F93" s="73">
        <f>SUM(F94:F95)</f>
        <v>3582.9847089999998</v>
      </c>
      <c r="G93" s="73">
        <f>SUM(G94:G95)</f>
        <v>4174.4731220000003</v>
      </c>
      <c r="H93" s="67"/>
      <c r="I93" s="70">
        <f t="shared" si="4"/>
        <v>43.172443941133281</v>
      </c>
      <c r="J93" s="70">
        <f t="shared" si="6"/>
        <v>100</v>
      </c>
      <c r="M93" s="31"/>
      <c r="N93" s="6"/>
      <c r="O93" s="33"/>
    </row>
    <row r="94" spans="1:15" s="7" customFormat="1" ht="13.5">
      <c r="A94" s="87" t="s">
        <v>58</v>
      </c>
      <c r="B94" s="45" t="s">
        <v>114</v>
      </c>
      <c r="C94" s="35">
        <v>9319.2999999999993</v>
      </c>
      <c r="D94" s="13">
        <v>4174.4731220000003</v>
      </c>
      <c r="E94" s="13">
        <v>2819.1873439999999</v>
      </c>
      <c r="F94" s="13">
        <v>3582.9847089999998</v>
      </c>
      <c r="G94" s="13">
        <v>4174.4731220000003</v>
      </c>
      <c r="H94" s="61"/>
      <c r="I94" s="12">
        <f t="shared" si="4"/>
        <v>44.79384848647431</v>
      </c>
      <c r="J94" s="12">
        <f t="shared" si="6"/>
        <v>100</v>
      </c>
      <c r="M94" s="32"/>
      <c r="N94" s="6"/>
      <c r="O94" s="33"/>
    </row>
    <row r="95" spans="1:15" s="7" customFormat="1" ht="13.5">
      <c r="A95" s="87" t="s">
        <v>14</v>
      </c>
      <c r="B95" s="45" t="s">
        <v>59</v>
      </c>
      <c r="C95" s="35">
        <v>350</v>
      </c>
      <c r="D95" s="13">
        <v>0</v>
      </c>
      <c r="E95" s="13">
        <v>0</v>
      </c>
      <c r="F95" s="13">
        <v>0</v>
      </c>
      <c r="G95" s="13">
        <v>0</v>
      </c>
      <c r="H95" s="61"/>
      <c r="I95" s="12">
        <f t="shared" si="4"/>
        <v>0</v>
      </c>
      <c r="J95" s="12">
        <f t="shared" si="6"/>
        <v>0</v>
      </c>
      <c r="M95" s="32"/>
      <c r="N95" s="6"/>
      <c r="O95" s="33"/>
    </row>
    <row r="96" spans="1:15" s="7" customFormat="1" ht="15.75" customHeight="1">
      <c r="A96" s="87"/>
      <c r="B96" s="49" t="s">
        <v>102</v>
      </c>
      <c r="C96" s="69">
        <f>SUM(C97:C105)+SUM(C109:C116)</f>
        <v>108064.68547200001</v>
      </c>
      <c r="D96" s="69">
        <f>SUM(D97:D105)+SUM(D109:D116)</f>
        <v>53425.832127089998</v>
      </c>
      <c r="E96" s="69">
        <f>SUM(E97:E105)+SUM(E109:E116)</f>
        <v>33605.098870660004</v>
      </c>
      <c r="F96" s="69">
        <f>SUM(F97:F105)+SUM(F109:F116)</f>
        <v>42717.399012070004</v>
      </c>
      <c r="G96" s="69">
        <f>SUM(G97:G105)+SUM(G109:G116)</f>
        <v>52327.398436640004</v>
      </c>
      <c r="H96" s="62"/>
      <c r="I96" s="70">
        <f t="shared" si="4"/>
        <v>48.422292822198834</v>
      </c>
      <c r="J96" s="70">
        <f t="shared" si="6"/>
        <v>97.944002654302082</v>
      </c>
      <c r="M96" s="31"/>
      <c r="N96" s="6"/>
      <c r="O96" s="33"/>
    </row>
    <row r="97" spans="1:15" s="7" customFormat="1" ht="27" customHeight="1">
      <c r="A97" s="87" t="s">
        <v>62</v>
      </c>
      <c r="B97" s="45" t="s">
        <v>115</v>
      </c>
      <c r="C97" s="35">
        <v>2183.1603869999999</v>
      </c>
      <c r="D97" s="13">
        <v>2183.1603869999999</v>
      </c>
      <c r="E97" s="13">
        <v>1555</v>
      </c>
      <c r="F97" s="13">
        <v>2183.1603869999999</v>
      </c>
      <c r="G97" s="13">
        <v>2183.1603869999999</v>
      </c>
      <c r="H97" s="61"/>
      <c r="I97" s="12">
        <f t="shared" si="4"/>
        <v>100</v>
      </c>
      <c r="J97" s="12">
        <f>IF(D97&lt;&gt;0,(G97/D97)*100,0)</f>
        <v>100</v>
      </c>
      <c r="M97" s="32"/>
      <c r="N97" s="6"/>
      <c r="O97" s="33"/>
    </row>
    <row r="98" spans="1:15" s="7" customFormat="1" ht="27" customHeight="1">
      <c r="A98" s="87" t="s">
        <v>61</v>
      </c>
      <c r="B98" s="45" t="s">
        <v>192</v>
      </c>
      <c r="C98" s="35">
        <v>1128.0597499999999</v>
      </c>
      <c r="D98" s="13">
        <v>1128.0597499999999</v>
      </c>
      <c r="E98" s="13">
        <v>1128.0597499999999</v>
      </c>
      <c r="F98" s="13">
        <v>1128.0597499999999</v>
      </c>
      <c r="G98" s="13">
        <v>1128.0597499999999</v>
      </c>
      <c r="H98" s="61"/>
      <c r="I98" s="12">
        <f t="shared" si="4"/>
        <v>100</v>
      </c>
      <c r="J98" s="12">
        <f t="shared" ref="J98:J116" si="7">IF(D98&lt;&gt;0,(G98/D98)*100,0)</f>
        <v>100</v>
      </c>
      <c r="M98" s="32"/>
      <c r="N98" s="6"/>
      <c r="O98" s="33"/>
    </row>
    <row r="99" spans="1:15" s="7" customFormat="1" ht="27" customHeight="1">
      <c r="A99" s="87" t="s">
        <v>63</v>
      </c>
      <c r="B99" s="45" t="s">
        <v>130</v>
      </c>
      <c r="C99" s="35">
        <v>1929.4378200000001</v>
      </c>
      <c r="D99" s="13">
        <v>1661.7168852899999</v>
      </c>
      <c r="E99" s="13">
        <v>1081.7550000000001</v>
      </c>
      <c r="F99" s="13">
        <v>1522.0350000000001</v>
      </c>
      <c r="G99" s="13">
        <v>1522.0350000000001</v>
      </c>
      <c r="H99" s="61"/>
      <c r="I99" s="12">
        <f t="shared" si="4"/>
        <v>78.884895083066226</v>
      </c>
      <c r="J99" s="12">
        <f t="shared" si="7"/>
        <v>91.594122529144144</v>
      </c>
      <c r="M99" s="32"/>
      <c r="N99" s="6"/>
      <c r="O99" s="33"/>
    </row>
    <row r="100" spans="1:15" s="7" customFormat="1" ht="13.5">
      <c r="A100" s="87" t="s">
        <v>64</v>
      </c>
      <c r="B100" s="45" t="s">
        <v>65</v>
      </c>
      <c r="C100" s="35">
        <v>429.96857999999997</v>
      </c>
      <c r="D100" s="13">
        <v>254.54475723999997</v>
      </c>
      <c r="E100" s="13">
        <v>117.66751923000001</v>
      </c>
      <c r="F100" s="13">
        <v>185.21490484999998</v>
      </c>
      <c r="G100" s="13">
        <v>253.76357931999999</v>
      </c>
      <c r="H100" s="61"/>
      <c r="I100" s="12">
        <f t="shared" si="4"/>
        <v>59.019098400166826</v>
      </c>
      <c r="J100" s="12">
        <f t="shared" si="7"/>
        <v>99.693107833580939</v>
      </c>
      <c r="M100" s="32"/>
      <c r="N100" s="6"/>
      <c r="O100" s="33"/>
    </row>
    <row r="101" spans="1:15" s="7" customFormat="1" ht="16.5" customHeight="1">
      <c r="A101" s="87" t="s">
        <v>67</v>
      </c>
      <c r="B101" s="45" t="s">
        <v>68</v>
      </c>
      <c r="C101" s="35">
        <v>545.58215499999994</v>
      </c>
      <c r="D101" s="13">
        <v>320.58728343000001</v>
      </c>
      <c r="E101" s="13">
        <v>89.749035019999994</v>
      </c>
      <c r="F101" s="13">
        <v>188.11302178</v>
      </c>
      <c r="G101" s="13">
        <v>316.80281937000001</v>
      </c>
      <c r="H101" s="61"/>
      <c r="I101" s="12">
        <f t="shared" si="4"/>
        <v>58.066932077351396</v>
      </c>
      <c r="J101" s="12">
        <f t="shared" si="7"/>
        <v>98.819521467130699</v>
      </c>
      <c r="M101" s="32"/>
      <c r="N101" s="6"/>
      <c r="O101" s="33"/>
    </row>
    <row r="102" spans="1:15" s="7" customFormat="1" ht="13.5">
      <c r="A102" s="87" t="s">
        <v>69</v>
      </c>
      <c r="B102" s="45" t="s">
        <v>70</v>
      </c>
      <c r="C102" s="35">
        <v>312.31536399999999</v>
      </c>
      <c r="D102" s="13">
        <v>97.893572950000006</v>
      </c>
      <c r="E102" s="13">
        <v>49.88839926</v>
      </c>
      <c r="F102" s="13">
        <v>73.397265090000005</v>
      </c>
      <c r="G102" s="13">
        <v>90.284491369999998</v>
      </c>
      <c r="H102" s="61"/>
      <c r="I102" s="12">
        <f t="shared" si="4"/>
        <v>28.908117171590703</v>
      </c>
      <c r="J102" s="12">
        <f t="shared" si="7"/>
        <v>92.227189844335939</v>
      </c>
      <c r="M102" s="32"/>
      <c r="N102" s="6"/>
      <c r="O102" s="33"/>
    </row>
    <row r="103" spans="1:15" s="7" customFormat="1" ht="13.5">
      <c r="A103" s="87" t="s">
        <v>71</v>
      </c>
      <c r="B103" s="45" t="s">
        <v>198</v>
      </c>
      <c r="C103" s="35">
        <v>332.35673100000002</v>
      </c>
      <c r="D103" s="13">
        <v>171.54130397999998</v>
      </c>
      <c r="E103" s="13">
        <v>4.5279362399999981</v>
      </c>
      <c r="F103" s="13">
        <v>90.744838090000002</v>
      </c>
      <c r="G103" s="13">
        <v>170.27016929999999</v>
      </c>
      <c r="H103" s="61"/>
      <c r="I103" s="12">
        <f t="shared" si="4"/>
        <v>51.231148166516292</v>
      </c>
      <c r="J103" s="12">
        <f t="shared" si="7"/>
        <v>99.258992061673851</v>
      </c>
      <c r="M103" s="32"/>
      <c r="N103" s="6"/>
      <c r="O103" s="33"/>
    </row>
    <row r="104" spans="1:15" s="7" customFormat="1" ht="13.5">
      <c r="A104" s="87" t="s">
        <v>15</v>
      </c>
      <c r="B104" s="45" t="s">
        <v>52</v>
      </c>
      <c r="C104" s="35">
        <v>1340.907575</v>
      </c>
      <c r="D104" s="13">
        <v>342.06526725999998</v>
      </c>
      <c r="E104" s="13">
        <v>113.54232236</v>
      </c>
      <c r="F104" s="13">
        <v>194.59482882</v>
      </c>
      <c r="G104" s="13">
        <v>320.92368363999998</v>
      </c>
      <c r="H104" s="61"/>
      <c r="I104" s="12">
        <f t="shared" si="4"/>
        <v>23.93331871810777</v>
      </c>
      <c r="J104" s="12">
        <f t="shared" si="7"/>
        <v>93.819429903144609</v>
      </c>
      <c r="M104" s="32"/>
      <c r="N104" s="6"/>
      <c r="O104" s="33"/>
    </row>
    <row r="105" spans="1:15" s="7" customFormat="1" ht="25.5" customHeight="1">
      <c r="A105" s="87"/>
      <c r="B105" s="43" t="s">
        <v>40</v>
      </c>
      <c r="C105" s="36">
        <f>SUM(C106:C108)</f>
        <v>39075.831378000003</v>
      </c>
      <c r="D105" s="11">
        <f>SUM(D106:D108)</f>
        <v>17521.03083367</v>
      </c>
      <c r="E105" s="11">
        <f>SUM(E106:E108)</f>
        <v>11046.535736100001</v>
      </c>
      <c r="F105" s="11">
        <f>SUM(F106:F108)</f>
        <v>12168.25116747</v>
      </c>
      <c r="G105" s="11">
        <f>SUM(G106:G108)</f>
        <v>17437.650604410002</v>
      </c>
      <c r="H105" s="61"/>
      <c r="I105" s="15">
        <f t="shared" si="4"/>
        <v>44.625155727915072</v>
      </c>
      <c r="J105" s="15">
        <f t="shared" si="7"/>
        <v>99.524113449422359</v>
      </c>
      <c r="M105" s="31"/>
      <c r="N105" s="6"/>
      <c r="O105" s="33"/>
    </row>
    <row r="106" spans="1:15" s="7" customFormat="1" ht="13.5">
      <c r="A106" s="87" t="s">
        <v>36</v>
      </c>
      <c r="B106" s="55" t="s">
        <v>40</v>
      </c>
      <c r="C106" s="35">
        <v>38551.823703000002</v>
      </c>
      <c r="D106" s="13">
        <v>17362.082376870003</v>
      </c>
      <c r="E106" s="13">
        <v>10970.219569230001</v>
      </c>
      <c r="F106" s="13">
        <v>12063.70116318</v>
      </c>
      <c r="G106" s="13">
        <v>17311.450161260003</v>
      </c>
      <c r="H106" s="61"/>
      <c r="I106" s="12">
        <f t="shared" si="4"/>
        <v>44.904361190863384</v>
      </c>
      <c r="J106" s="12">
        <f t="shared" si="7"/>
        <v>99.708374753033937</v>
      </c>
      <c r="M106" s="32"/>
      <c r="N106" s="6"/>
      <c r="O106" s="33"/>
    </row>
    <row r="107" spans="1:15" s="7" customFormat="1" ht="13.5">
      <c r="A107" s="87" t="s">
        <v>6</v>
      </c>
      <c r="B107" s="55" t="s">
        <v>111</v>
      </c>
      <c r="C107" s="35">
        <v>493.22024199999998</v>
      </c>
      <c r="D107" s="13">
        <v>150.32697580000007</v>
      </c>
      <c r="E107" s="13">
        <v>72.101888530000025</v>
      </c>
      <c r="F107" s="13">
        <v>99.189372200000037</v>
      </c>
      <c r="G107" s="13">
        <v>119.92665004000001</v>
      </c>
      <c r="H107" s="61"/>
      <c r="I107" s="12">
        <f t="shared" si="4"/>
        <v>24.315030046962267</v>
      </c>
      <c r="J107" s="12">
        <f t="shared" si="7"/>
        <v>79.777198604430353</v>
      </c>
      <c r="M107" s="32"/>
      <c r="N107" s="6"/>
      <c r="O107" s="33"/>
    </row>
    <row r="108" spans="1:15" s="7" customFormat="1" ht="24">
      <c r="A108" s="87" t="s">
        <v>8</v>
      </c>
      <c r="B108" s="55" t="s">
        <v>9</v>
      </c>
      <c r="C108" s="35">
        <v>30.787433</v>
      </c>
      <c r="D108" s="13">
        <v>8.6214809999999993</v>
      </c>
      <c r="E108" s="13">
        <v>4.2142783400000008</v>
      </c>
      <c r="F108" s="13">
        <v>5.3606320899999993</v>
      </c>
      <c r="G108" s="13">
        <v>6.2737931099999997</v>
      </c>
      <c r="H108" s="61"/>
      <c r="I108" s="12">
        <f t="shared" si="4"/>
        <v>20.377772677572693</v>
      </c>
      <c r="J108" s="12">
        <f t="shared" si="7"/>
        <v>72.769320143488116</v>
      </c>
      <c r="M108" s="32"/>
      <c r="N108" s="6"/>
      <c r="O108" s="33"/>
    </row>
    <row r="109" spans="1:15" s="7" customFormat="1" ht="13.5">
      <c r="A109" s="87" t="s">
        <v>75</v>
      </c>
      <c r="B109" s="45" t="s">
        <v>76</v>
      </c>
      <c r="C109" s="35">
        <v>4905.2451179999998</v>
      </c>
      <c r="D109" s="13">
        <v>4143.2309581199997</v>
      </c>
      <c r="E109" s="13">
        <v>2460.65117852</v>
      </c>
      <c r="F109" s="13">
        <v>2882.44047486</v>
      </c>
      <c r="G109" s="13">
        <v>4116.1203628999992</v>
      </c>
      <c r="H109" s="61"/>
      <c r="I109" s="12">
        <f t="shared" si="4"/>
        <v>83.912633596957789</v>
      </c>
      <c r="J109" s="12">
        <f t="shared" si="7"/>
        <v>99.345665363721309</v>
      </c>
      <c r="M109" s="32"/>
      <c r="N109" s="6"/>
      <c r="O109" s="33"/>
    </row>
    <row r="110" spans="1:15" s="7" customFormat="1" ht="54.75" customHeight="1">
      <c r="A110" s="87" t="s">
        <v>77</v>
      </c>
      <c r="B110" s="45" t="s">
        <v>174</v>
      </c>
      <c r="C110" s="35">
        <v>288</v>
      </c>
      <c r="D110" s="13">
        <v>264.03501611000007</v>
      </c>
      <c r="E110" s="13">
        <v>152.55817046000004</v>
      </c>
      <c r="F110" s="13">
        <v>230.84322977000005</v>
      </c>
      <c r="G110" s="13">
        <v>263.04001593000004</v>
      </c>
      <c r="H110" s="61"/>
      <c r="I110" s="12">
        <f t="shared" si="4"/>
        <v>91.33333886458334</v>
      </c>
      <c r="J110" s="12">
        <f t="shared" si="7"/>
        <v>99.623155975802277</v>
      </c>
      <c r="M110" s="32"/>
      <c r="N110" s="6"/>
      <c r="O110" s="33"/>
    </row>
    <row r="111" spans="1:15" s="7" customFormat="1" ht="24">
      <c r="A111" s="87" t="s">
        <v>44</v>
      </c>
      <c r="B111" s="45" t="s">
        <v>45</v>
      </c>
      <c r="C111" s="35">
        <v>3682.3264389999999</v>
      </c>
      <c r="D111" s="13">
        <v>1401.0188688100002</v>
      </c>
      <c r="E111" s="13">
        <v>825.12814288000004</v>
      </c>
      <c r="F111" s="13">
        <v>1113.3798797699999</v>
      </c>
      <c r="G111" s="13">
        <v>1396.8889823700001</v>
      </c>
      <c r="H111" s="61"/>
      <c r="I111" s="12">
        <f t="shared" si="4"/>
        <v>37.934957845544773</v>
      </c>
      <c r="J111" s="12">
        <f t="shared" si="7"/>
        <v>99.70522263961314</v>
      </c>
      <c r="M111" s="32"/>
      <c r="N111" s="6"/>
      <c r="O111" s="33"/>
    </row>
    <row r="112" spans="1:15" s="7" customFormat="1" ht="13.5">
      <c r="A112" s="87" t="s">
        <v>79</v>
      </c>
      <c r="B112" s="45" t="s">
        <v>131</v>
      </c>
      <c r="C112" s="35">
        <v>42225.520621000003</v>
      </c>
      <c r="D112" s="13">
        <v>19717.094530189999</v>
      </c>
      <c r="E112" s="13">
        <v>12594.336523399999</v>
      </c>
      <c r="F112" s="13">
        <v>17304.790732240002</v>
      </c>
      <c r="G112" s="13">
        <v>19099.712541350003</v>
      </c>
      <c r="H112" s="61"/>
      <c r="I112" s="12">
        <f t="shared" si="4"/>
        <v>45.232627710577354</v>
      </c>
      <c r="J112" s="12">
        <f t="shared" si="7"/>
        <v>96.868798352137091</v>
      </c>
      <c r="M112" s="32"/>
      <c r="N112" s="6"/>
      <c r="O112" s="33"/>
    </row>
    <row r="113" spans="1:15" s="7" customFormat="1" ht="13.5">
      <c r="A113" s="87" t="s">
        <v>81</v>
      </c>
      <c r="B113" s="45" t="s">
        <v>82</v>
      </c>
      <c r="C113" s="35">
        <v>6883.479034</v>
      </c>
      <c r="D113" s="13">
        <v>2343.0486983200003</v>
      </c>
      <c r="E113" s="13">
        <v>1114.3371602899999</v>
      </c>
      <c r="F113" s="13">
        <v>1822.2856786900002</v>
      </c>
      <c r="G113" s="13">
        <v>2313.98821034</v>
      </c>
      <c r="H113" s="61"/>
      <c r="I113" s="12">
        <f t="shared" si="4"/>
        <v>33.616550568547865</v>
      </c>
      <c r="J113" s="12">
        <f t="shared" si="7"/>
        <v>98.759714725484059</v>
      </c>
      <c r="M113" s="32"/>
      <c r="N113" s="6"/>
      <c r="O113" s="33"/>
    </row>
    <row r="114" spans="1:15" s="7" customFormat="1" ht="13.5">
      <c r="A114" s="87" t="s">
        <v>175</v>
      </c>
      <c r="B114" s="45" t="s">
        <v>176</v>
      </c>
      <c r="C114" s="35">
        <v>1015.178824</v>
      </c>
      <c r="D114" s="13">
        <v>969.14989902000002</v>
      </c>
      <c r="E114" s="13">
        <v>955.39724697999998</v>
      </c>
      <c r="F114" s="13">
        <v>961.58262220000006</v>
      </c>
      <c r="G114" s="13">
        <v>968.5978417</v>
      </c>
      <c r="H114" s="61"/>
      <c r="I114" s="12">
        <f t="shared" si="4"/>
        <v>95.4115490592621</v>
      </c>
      <c r="J114" s="12">
        <f t="shared" si="7"/>
        <v>99.943036952223991</v>
      </c>
      <c r="M114" s="32"/>
      <c r="N114" s="6"/>
      <c r="O114" s="33"/>
    </row>
    <row r="115" spans="1:15" s="7" customFormat="1" ht="13.5">
      <c r="A115" s="87" t="s">
        <v>193</v>
      </c>
      <c r="B115" s="45" t="s">
        <v>201</v>
      </c>
      <c r="C115" s="35">
        <v>1555.5</v>
      </c>
      <c r="D115" s="13">
        <v>803.50280498999996</v>
      </c>
      <c r="E115" s="13">
        <v>256.08703616999998</v>
      </c>
      <c r="F115" s="13">
        <v>585.00971781999999</v>
      </c>
      <c r="G115" s="13">
        <v>641.99642497000002</v>
      </c>
      <c r="H115" s="61"/>
      <c r="I115" s="12">
        <f t="shared" si="4"/>
        <v>41.272672772099007</v>
      </c>
      <c r="J115" s="12">
        <f t="shared" si="7"/>
        <v>79.899711735043667</v>
      </c>
      <c r="M115" s="31"/>
      <c r="N115" s="6"/>
      <c r="O115" s="33"/>
    </row>
    <row r="116" spans="1:15" s="7" customFormat="1" ht="27" customHeight="1">
      <c r="A116" s="87"/>
      <c r="B116" s="46" t="s">
        <v>83</v>
      </c>
      <c r="C116" s="36">
        <f>SUM(C117:C119)</f>
        <v>231.815696</v>
      </c>
      <c r="D116" s="11">
        <f>SUM(D117:D119)</f>
        <v>104.15131071</v>
      </c>
      <c r="E116" s="11">
        <f>SUM(E117:E119)</f>
        <v>59.877713749999998</v>
      </c>
      <c r="F116" s="11">
        <f>SUM(F117:F119)</f>
        <v>83.495513619999997</v>
      </c>
      <c r="G116" s="11">
        <f>SUM(G117:G119)</f>
        <v>104.10357267000001</v>
      </c>
      <c r="H116" s="60"/>
      <c r="I116" s="15">
        <f t="shared" si="4"/>
        <v>44.907905058335658</v>
      </c>
      <c r="J116" s="15">
        <f t="shared" si="7"/>
        <v>99.954164724692788</v>
      </c>
      <c r="M116" s="31"/>
      <c r="N116" s="6"/>
      <c r="O116" s="33"/>
    </row>
    <row r="117" spans="1:15" s="7" customFormat="1" ht="13.5">
      <c r="A117" s="87" t="s">
        <v>6</v>
      </c>
      <c r="B117" s="44" t="s">
        <v>72</v>
      </c>
      <c r="C117" s="35">
        <v>17.584143999999998</v>
      </c>
      <c r="D117" s="13">
        <v>8.0753991500000009</v>
      </c>
      <c r="E117" s="13">
        <v>5.5700117799999997</v>
      </c>
      <c r="F117" s="13">
        <v>7.2790207999999996</v>
      </c>
      <c r="G117" s="13">
        <v>8.0753991500000009</v>
      </c>
      <c r="H117" s="61"/>
      <c r="I117" s="23">
        <f t="shared" si="4"/>
        <v>45.924323356314652</v>
      </c>
      <c r="J117" s="23">
        <f>IF(D117&lt;&gt;0,(G117/D117)*100,0)</f>
        <v>100</v>
      </c>
      <c r="M117" s="32"/>
      <c r="N117" s="6"/>
      <c r="O117" s="33"/>
    </row>
    <row r="118" spans="1:15" s="7" customFormat="1" ht="24">
      <c r="A118" s="87" t="s">
        <v>8</v>
      </c>
      <c r="B118" s="44" t="s">
        <v>9</v>
      </c>
      <c r="C118" s="35">
        <v>2.1828889999999999</v>
      </c>
      <c r="D118" s="13">
        <v>0.94827510000000004</v>
      </c>
      <c r="E118" s="13">
        <v>0.62509334000000005</v>
      </c>
      <c r="F118" s="13">
        <v>0.79834419999999995</v>
      </c>
      <c r="G118" s="13">
        <v>0.94827510000000004</v>
      </c>
      <c r="H118" s="61"/>
      <c r="I118" s="12">
        <f t="shared" si="4"/>
        <v>43.44128812779762</v>
      </c>
      <c r="J118" s="12">
        <f>IF(D118&lt;&gt;0,(G118/D118)*100,0)</f>
        <v>100</v>
      </c>
      <c r="M118" s="32"/>
      <c r="N118" s="6"/>
      <c r="O118" s="33"/>
    </row>
    <row r="119" spans="1:15" s="7" customFormat="1" ht="29.25" customHeight="1">
      <c r="A119" s="87" t="s">
        <v>84</v>
      </c>
      <c r="B119" s="44" t="s">
        <v>85</v>
      </c>
      <c r="C119" s="35">
        <v>212.048663</v>
      </c>
      <c r="D119" s="13">
        <v>95.127636460000005</v>
      </c>
      <c r="E119" s="13">
        <v>53.682608629999997</v>
      </c>
      <c r="F119" s="13">
        <v>75.418148619999997</v>
      </c>
      <c r="G119" s="13">
        <v>95.079898420000006</v>
      </c>
      <c r="H119" s="61"/>
      <c r="I119" s="21">
        <f t="shared" si="4"/>
        <v>44.83871629975804</v>
      </c>
      <c r="J119" s="21">
        <f t="shared" ref="J119:J128" si="8">IF(D119&lt;&gt;0,(G119/D119)*100,0)</f>
        <v>99.949816854726464</v>
      </c>
      <c r="M119" s="32"/>
      <c r="N119" s="6"/>
      <c r="O119" s="33"/>
    </row>
    <row r="120" spans="1:15" s="7" customFormat="1" ht="21.75" customHeight="1">
      <c r="A120" s="87"/>
      <c r="B120" s="56" t="s">
        <v>103</v>
      </c>
      <c r="C120" s="73">
        <f>SUM(C121:C122)</f>
        <v>6747</v>
      </c>
      <c r="D120" s="73">
        <f>SUM(D121:D122)</f>
        <v>1825.1682250000001</v>
      </c>
      <c r="E120" s="73">
        <f>SUM(E121:E122)</f>
        <v>1402.277448</v>
      </c>
      <c r="F120" s="73">
        <f>SUM(F121:F122)</f>
        <v>1402.277448</v>
      </c>
      <c r="G120" s="73">
        <f>SUM(G121:G122)</f>
        <v>1825.1682250000001</v>
      </c>
      <c r="H120" s="67"/>
      <c r="I120" s="70">
        <f t="shared" si="4"/>
        <v>27.051552171335409</v>
      </c>
      <c r="J120" s="70">
        <f t="shared" si="8"/>
        <v>100</v>
      </c>
      <c r="M120" s="31"/>
      <c r="N120" s="6"/>
      <c r="O120" s="33"/>
    </row>
    <row r="121" spans="1:15" s="7" customFormat="1" ht="21.75" customHeight="1">
      <c r="A121" s="87" t="s">
        <v>86</v>
      </c>
      <c r="B121" s="45" t="s">
        <v>87</v>
      </c>
      <c r="C121" s="35">
        <v>4062.043651</v>
      </c>
      <c r="D121" s="13">
        <v>1402.277448</v>
      </c>
      <c r="E121" s="13">
        <v>1402.277448</v>
      </c>
      <c r="F121" s="13">
        <v>1402.277448</v>
      </c>
      <c r="G121" s="13">
        <v>1402.277448</v>
      </c>
      <c r="H121" s="61"/>
      <c r="I121" s="12">
        <f t="shared" si="4"/>
        <v>34.521476588632552</v>
      </c>
      <c r="J121" s="12">
        <f t="shared" si="8"/>
        <v>100</v>
      </c>
      <c r="M121" s="32"/>
      <c r="N121" s="6"/>
      <c r="O121" s="33"/>
    </row>
    <row r="122" spans="1:15" s="7" customFormat="1" ht="21.75" customHeight="1">
      <c r="A122" s="87" t="s">
        <v>88</v>
      </c>
      <c r="B122" s="45" t="s">
        <v>89</v>
      </c>
      <c r="C122" s="35">
        <v>2684.956349</v>
      </c>
      <c r="D122" s="13">
        <v>422.89077700000001</v>
      </c>
      <c r="E122" s="13">
        <v>0</v>
      </c>
      <c r="F122" s="13">
        <v>0</v>
      </c>
      <c r="G122" s="13">
        <v>422.89077700000001</v>
      </c>
      <c r="H122" s="61"/>
      <c r="I122" s="12">
        <f t="shared" si="4"/>
        <v>15.750378107916122</v>
      </c>
      <c r="J122" s="12">
        <f t="shared" si="8"/>
        <v>100</v>
      </c>
      <c r="M122" s="32"/>
      <c r="N122" s="6"/>
      <c r="O122" s="33"/>
    </row>
    <row r="123" spans="1:15" s="7" customFormat="1" ht="24">
      <c r="A123" s="87"/>
      <c r="B123" s="40" t="s">
        <v>104</v>
      </c>
      <c r="C123" s="69">
        <f>+C124+C127+C128</f>
        <v>72440.468476816488</v>
      </c>
      <c r="D123" s="69">
        <f>+D124+D127+D128</f>
        <v>42011.525724959996</v>
      </c>
      <c r="E123" s="69">
        <f>+E124+E127+E128</f>
        <v>28007.683815349999</v>
      </c>
      <c r="F123" s="69">
        <f>+F124+F127+F128</f>
        <v>35009.604770129998</v>
      </c>
      <c r="G123" s="69">
        <f>+G124+G127+G128</f>
        <v>42011.525724959996</v>
      </c>
      <c r="H123" s="62"/>
      <c r="I123" s="70">
        <f t="shared" si="4"/>
        <v>57.994552780128927</v>
      </c>
      <c r="J123" s="70">
        <f t="shared" si="8"/>
        <v>100</v>
      </c>
      <c r="M123" s="31"/>
      <c r="N123" s="6"/>
      <c r="O123" s="33"/>
    </row>
    <row r="124" spans="1:15" s="7" customFormat="1" ht="30" customHeight="1">
      <c r="A124" s="88"/>
      <c r="B124" s="46" t="s">
        <v>133</v>
      </c>
      <c r="C124" s="36">
        <f>SUM(C125:C126)</f>
        <v>57912.914753999998</v>
      </c>
      <c r="D124" s="11">
        <f>SUM(D125:D126)</f>
        <v>34747.748867999995</v>
      </c>
      <c r="E124" s="11">
        <f>SUM(E125:E126)</f>
        <v>23165.165912</v>
      </c>
      <c r="F124" s="11">
        <f>SUM(F125:F126)</f>
        <v>28956.45739</v>
      </c>
      <c r="G124" s="11">
        <f>SUM(G125:G126)</f>
        <v>34747.748867999995</v>
      </c>
      <c r="H124" s="60"/>
      <c r="I124" s="15">
        <f t="shared" si="4"/>
        <v>60.000000026936995</v>
      </c>
      <c r="J124" s="15">
        <f t="shared" si="8"/>
        <v>100</v>
      </c>
      <c r="M124" s="31"/>
      <c r="N124" s="6"/>
      <c r="O124" s="33"/>
    </row>
    <row r="125" spans="1:15" s="7" customFormat="1" ht="17.25" customHeight="1">
      <c r="A125" s="96" t="s">
        <v>135</v>
      </c>
      <c r="B125" s="44" t="s">
        <v>177</v>
      </c>
      <c r="C125" s="35">
        <v>7019.8860059999997</v>
      </c>
      <c r="D125" s="13">
        <v>4211.9316120000003</v>
      </c>
      <c r="E125" s="13">
        <v>2807.9544080000001</v>
      </c>
      <c r="F125" s="13">
        <v>3509.94301</v>
      </c>
      <c r="G125" s="13">
        <v>4211.9316120000003</v>
      </c>
      <c r="H125" s="61"/>
      <c r="I125" s="12">
        <f t="shared" si="4"/>
        <v>60.000000119660072</v>
      </c>
      <c r="J125" s="12">
        <f t="shared" si="8"/>
        <v>100</v>
      </c>
      <c r="M125" s="32"/>
      <c r="N125" s="6"/>
      <c r="O125" s="33"/>
    </row>
    <row r="126" spans="1:15" s="7" customFormat="1" ht="32.25" customHeight="1">
      <c r="A126" s="96" t="s">
        <v>134</v>
      </c>
      <c r="B126" s="44" t="s">
        <v>178</v>
      </c>
      <c r="C126" s="35">
        <v>50893.028747999997</v>
      </c>
      <c r="D126" s="13">
        <v>30535.817255999998</v>
      </c>
      <c r="E126" s="13">
        <v>20357.211503999999</v>
      </c>
      <c r="F126" s="13">
        <v>25446.514380000001</v>
      </c>
      <c r="G126" s="13">
        <v>30535.817255999998</v>
      </c>
      <c r="H126" s="61"/>
      <c r="I126" s="12">
        <f t="shared" si="4"/>
        <v>60.000000014147325</v>
      </c>
      <c r="J126" s="12">
        <f t="shared" si="8"/>
        <v>100</v>
      </c>
      <c r="M126" s="32"/>
      <c r="N126" s="6"/>
      <c r="O126" s="33"/>
    </row>
    <row r="127" spans="1:15" s="7" customFormat="1" ht="17.25" customHeight="1">
      <c r="A127" s="87" t="s">
        <v>118</v>
      </c>
      <c r="B127" s="45" t="s">
        <v>179</v>
      </c>
      <c r="C127" s="35">
        <v>5954.4091828164919</v>
      </c>
      <c r="D127" s="13">
        <v>2977.2045889599999</v>
      </c>
      <c r="E127" s="13">
        <v>1984.80305935</v>
      </c>
      <c r="F127" s="13">
        <v>2481.0038241299999</v>
      </c>
      <c r="G127" s="13">
        <v>2977.2045889599999</v>
      </c>
      <c r="H127" s="61"/>
      <c r="I127" s="12">
        <f t="shared" si="4"/>
        <v>49.999999958883478</v>
      </c>
      <c r="J127" s="12">
        <f t="shared" si="8"/>
        <v>100</v>
      </c>
      <c r="M127" s="32"/>
      <c r="N127" s="6"/>
      <c r="O127" s="33"/>
    </row>
    <row r="128" spans="1:15" s="7" customFormat="1" ht="16.5" customHeight="1" thickBot="1">
      <c r="A128" s="96" t="s">
        <v>136</v>
      </c>
      <c r="B128" s="57" t="s">
        <v>125</v>
      </c>
      <c r="C128" s="39">
        <v>8573.1445399999993</v>
      </c>
      <c r="D128" s="17">
        <v>4286.5722679999999</v>
      </c>
      <c r="E128" s="17">
        <v>2857.7148440000001</v>
      </c>
      <c r="F128" s="17">
        <v>3572.143556</v>
      </c>
      <c r="G128" s="17">
        <v>4286.5722679999999</v>
      </c>
      <c r="H128" s="68"/>
      <c r="I128" s="18">
        <f t="shared" si="4"/>
        <v>49.99999997667134</v>
      </c>
      <c r="J128" s="18">
        <f t="shared" si="8"/>
        <v>100</v>
      </c>
      <c r="M128" s="32"/>
      <c r="N128" s="6"/>
      <c r="O128" s="33"/>
    </row>
    <row r="129" spans="1:10" s="7" customFormat="1" ht="13.5" customHeight="1">
      <c r="A129" s="85"/>
      <c r="B129" s="99" t="s">
        <v>110</v>
      </c>
      <c r="C129" s="99"/>
    </row>
    <row r="130" spans="1:10" s="24" customFormat="1" ht="24" customHeight="1">
      <c r="A130" s="85"/>
      <c r="B130" s="110" t="s">
        <v>93</v>
      </c>
      <c r="C130" s="110"/>
      <c r="D130" s="110"/>
      <c r="E130" s="110"/>
      <c r="F130" s="110"/>
      <c r="G130" s="110"/>
      <c r="H130" s="110"/>
      <c r="I130" s="110"/>
      <c r="J130" s="110"/>
    </row>
    <row r="131" spans="1:10" s="24" customFormat="1" ht="16.5" customHeight="1">
      <c r="A131" s="85"/>
      <c r="B131" s="110" t="s">
        <v>107</v>
      </c>
      <c r="C131" s="110"/>
      <c r="D131" s="110"/>
      <c r="E131" s="110"/>
      <c r="F131" s="110"/>
      <c r="G131" s="110"/>
      <c r="H131" s="110"/>
      <c r="I131" s="110"/>
      <c r="J131" s="110"/>
    </row>
    <row r="132" spans="1:10" s="24" customFormat="1" ht="37.5" customHeight="1">
      <c r="A132" s="85"/>
      <c r="B132" s="110" t="s">
        <v>207</v>
      </c>
      <c r="C132" s="110"/>
      <c r="D132" s="110"/>
      <c r="E132" s="110"/>
      <c r="F132" s="110"/>
      <c r="G132" s="110"/>
      <c r="H132" s="110"/>
      <c r="I132" s="110"/>
      <c r="J132" s="110"/>
    </row>
    <row r="133" spans="1:10" s="24" customFormat="1" ht="18" customHeight="1">
      <c r="A133" s="85"/>
      <c r="B133" s="75" t="s">
        <v>209</v>
      </c>
      <c r="C133" s="75"/>
      <c r="D133" s="75"/>
      <c r="E133" s="75"/>
      <c r="F133" s="75"/>
      <c r="G133" s="75"/>
      <c r="H133" s="75"/>
      <c r="I133" s="75"/>
      <c r="J133" s="75"/>
    </row>
    <row r="134" spans="1:10" s="24" customFormat="1" ht="13.5" customHeight="1">
      <c r="A134" s="85"/>
      <c r="B134" s="111" t="s">
        <v>200</v>
      </c>
      <c r="C134" s="111"/>
      <c r="D134" s="111"/>
      <c r="E134" s="111"/>
      <c r="F134" s="111"/>
      <c r="G134" s="111"/>
      <c r="H134" s="111"/>
      <c r="I134" s="111"/>
      <c r="J134" s="111"/>
    </row>
    <row r="135" spans="1:10" s="24" customFormat="1" ht="25.5" customHeight="1">
      <c r="A135" s="85"/>
      <c r="B135" s="27"/>
      <c r="C135" s="28"/>
      <c r="F135" s="34">
        <v>153633.48478264999</v>
      </c>
    </row>
    <row r="136" spans="1:10" s="24" customFormat="1" ht="13.5" customHeight="1">
      <c r="A136" s="85"/>
      <c r="B136" s="27"/>
      <c r="C136" s="27"/>
      <c r="F136" s="74">
        <f>+F135-F9</f>
        <v>-296.98726564997924</v>
      </c>
    </row>
    <row r="137" spans="1:10" s="24" customFormat="1" ht="25.5" customHeight="1">
      <c r="A137" s="85"/>
      <c r="B137" s="27"/>
      <c r="C137" s="28"/>
    </row>
    <row r="138" spans="1:10" s="24" customFormat="1" ht="28.5" customHeight="1">
      <c r="A138" s="85"/>
      <c r="B138" s="27"/>
      <c r="C138" s="28"/>
    </row>
    <row r="139" spans="1:10" s="24" customFormat="1" ht="27" customHeight="1">
      <c r="A139" s="85"/>
      <c r="B139" s="27"/>
      <c r="C139" s="29"/>
    </row>
    <row r="140" spans="1:10" s="24" customFormat="1" ht="27" customHeight="1">
      <c r="A140" s="85"/>
      <c r="B140" s="27"/>
      <c r="C140" s="29"/>
    </row>
    <row r="141" spans="1:10" s="24" customFormat="1" ht="21.75" customHeight="1">
      <c r="A141" s="97"/>
      <c r="B141" s="99"/>
      <c r="C141" s="99"/>
    </row>
    <row r="142" spans="1:10" s="24" customFormat="1" ht="15" customHeight="1">
      <c r="A142" s="97"/>
      <c r="B142" s="99"/>
      <c r="C142" s="99"/>
    </row>
    <row r="143" spans="1:10" s="24" customFormat="1" ht="12.75">
      <c r="A143" s="97"/>
      <c r="B143" s="99"/>
      <c r="C143" s="99"/>
    </row>
    <row r="144" spans="1:10" s="7" customFormat="1" ht="13.5">
      <c r="A144" s="85"/>
    </row>
    <row r="145" spans="1:3" s="7" customFormat="1" ht="12.75">
      <c r="A145" s="98"/>
    </row>
    <row r="146" spans="1:3" s="7" customFormat="1" ht="12.75">
      <c r="A146" s="98"/>
    </row>
    <row r="147" spans="1:3" s="7" customFormat="1" ht="12.75">
      <c r="A147" s="98"/>
    </row>
    <row r="148" spans="1:3" s="7" customFormat="1" ht="12.75">
      <c r="A148" s="98"/>
    </row>
    <row r="149" spans="1:3" s="7" customFormat="1" ht="12.75">
      <c r="A149" s="98"/>
    </row>
    <row r="150" spans="1:3" s="7" customFormat="1" ht="12.75">
      <c r="A150" s="98"/>
      <c r="C150" s="25"/>
    </row>
    <row r="151" spans="1:3" s="7" customFormat="1" ht="12.75">
      <c r="A151" s="98"/>
    </row>
    <row r="152" spans="1:3" s="7" customFormat="1" ht="12.75">
      <c r="A152" s="98"/>
    </row>
    <row r="153" spans="1:3" s="7" customFormat="1" ht="12.75">
      <c r="A153" s="98"/>
    </row>
    <row r="154" spans="1:3" s="7" customFormat="1" ht="12.75">
      <c r="A154" s="98"/>
    </row>
    <row r="155" spans="1:3" s="7" customFormat="1" ht="12.75">
      <c r="A155" s="98"/>
    </row>
    <row r="156" spans="1:3" s="7" customFormat="1" ht="12.75">
      <c r="A156" s="98"/>
    </row>
    <row r="157" spans="1:3" s="7" customFormat="1" ht="12.75">
      <c r="A157" s="98"/>
    </row>
    <row r="158" spans="1:3" s="7" customFormat="1" ht="12.75">
      <c r="A158" s="98"/>
    </row>
    <row r="159" spans="1:3" s="7" customFormat="1" ht="12.75">
      <c r="A159" s="98"/>
    </row>
    <row r="160" spans="1:3" s="7" customFormat="1" ht="12.75">
      <c r="A160" s="98"/>
    </row>
    <row r="161" spans="1:1" s="7" customFormat="1" ht="12.75">
      <c r="A161" s="98"/>
    </row>
    <row r="162" spans="1:1" s="7" customFormat="1" ht="12.75">
      <c r="A162" s="98"/>
    </row>
    <row r="163" spans="1:1" s="7" customFormat="1" ht="12.75">
      <c r="A163" s="98"/>
    </row>
    <row r="164" spans="1:1" s="7" customFormat="1" ht="12.75">
      <c r="A164" s="98"/>
    </row>
    <row r="165" spans="1:1" s="7" customFormat="1" ht="12.75">
      <c r="A165" s="98"/>
    </row>
    <row r="166" spans="1:1" s="7" customFormat="1" ht="12.75">
      <c r="A166" s="98"/>
    </row>
    <row r="167" spans="1:1" s="7" customFormat="1" ht="12.75">
      <c r="A167" s="98"/>
    </row>
    <row r="168" spans="1:1" s="7" customFormat="1" ht="12.75">
      <c r="A168" s="98"/>
    </row>
    <row r="169" spans="1:1" s="7" customFormat="1" ht="12.75">
      <c r="A169" s="98"/>
    </row>
    <row r="170" spans="1:1" s="7" customFormat="1" ht="12.75">
      <c r="A170" s="98"/>
    </row>
    <row r="171" spans="1:1" s="7" customFormat="1" ht="12.75">
      <c r="A171" s="98"/>
    </row>
    <row r="172" spans="1:1" s="7" customFormat="1" ht="12.75">
      <c r="A172" s="98"/>
    </row>
    <row r="173" spans="1:1" s="7" customFormat="1" ht="12.75">
      <c r="A173" s="98"/>
    </row>
  </sheetData>
  <mergeCells count="23">
    <mergeCell ref="B143:C143"/>
    <mergeCell ref="B130:J130"/>
    <mergeCell ref="B131:J131"/>
    <mergeCell ref="B132:J132"/>
    <mergeCell ref="B134:J134"/>
    <mergeCell ref="B141:C141"/>
    <mergeCell ref="B142:C142"/>
    <mergeCell ref="I6:J6"/>
    <mergeCell ref="E7:E8"/>
    <mergeCell ref="F7:F8"/>
    <mergeCell ref="G7:G8"/>
    <mergeCell ref="I7:I8"/>
    <mergeCell ref="J7:J8"/>
    <mergeCell ref="B129:C129"/>
    <mergeCell ref="B3:J3"/>
    <mergeCell ref="B4:C4"/>
    <mergeCell ref="D4:J4"/>
    <mergeCell ref="B5:C5"/>
    <mergeCell ref="D5:J5"/>
    <mergeCell ref="B6:B8"/>
    <mergeCell ref="C6:C8"/>
    <mergeCell ref="D6:D8"/>
    <mergeCell ref="E6:G6"/>
  </mergeCells>
  <printOptions horizontalCentered="1"/>
  <pageMargins left="0" right="0" top="0.59055118110236227" bottom="0.39370078740157483" header="0" footer="0"/>
  <pageSetup scale="74" fitToHeight="10" orientation="portrait" r:id="rId1"/>
  <headerFooter alignWithMargins="0">
    <oddFooter>Página &amp;P de &amp;N</oddFooter>
  </headerFooter>
  <ignoredErrors>
    <ignoredError sqref="C89:G89 C105:G105 C124:G125" formulaRange="1"/>
    <ignoredError sqref="C37:G37" formulaRange="1" unlockedFormula="1"/>
    <ignoredError sqref="C38:G4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</vt:lpstr>
      <vt:lpstr>Pg!Área_de_impresión</vt:lpstr>
      <vt:lpstr>Pg!Títulos_a_imprimir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socorro_elizalde</dc:creator>
  <cp:lastModifiedBy>Maria Cristina Gonzalez Gonzalez</cp:lastModifiedBy>
  <cp:lastPrinted>2014-07-24T00:34:22Z</cp:lastPrinted>
  <dcterms:created xsi:type="dcterms:W3CDTF">2009-03-18T18:06:55Z</dcterms:created>
  <dcterms:modified xsi:type="dcterms:W3CDTF">2014-08-30T18:22:54Z</dcterms:modified>
</cp:coreProperties>
</file>